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/>
  <xr:revisionPtr revIDLastSave="0" documentId="13_ncr:1_{DE1DCC60-57D5-4BFB-B6B2-E437809B8849}" xr6:coauthVersionLast="47" xr6:coauthVersionMax="47" xr10:uidLastSave="{00000000-0000-0000-0000-000000000000}"/>
  <bookViews>
    <workbookView xWindow="-120" yWindow="-120" windowWidth="29040" windowHeight="15840" tabRatio="683" xr2:uid="{00000000-000D-0000-FFFF-FFFF00000000}"/>
  </bookViews>
  <sheets>
    <sheet name="Режалаштирилган" sheetId="3" r:id="rId1"/>
  </sheets>
  <definedNames>
    <definedName name="_xlnm._FilterDatabase" localSheetId="0" hidden="1">Режалаштирилган!$A$6:$L$19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4" i="3" l="1"/>
  <c r="I64" i="3"/>
  <c r="M64" i="3"/>
  <c r="M52" i="3"/>
  <c r="I52" i="3"/>
  <c r="E52" i="3"/>
  <c r="P80" i="3" l="1"/>
  <c r="O80" i="3"/>
  <c r="N80" i="3"/>
  <c r="P78" i="3"/>
  <c r="O78" i="3"/>
  <c r="N78" i="3"/>
  <c r="P75" i="3"/>
  <c r="O75" i="3"/>
  <c r="N75" i="3"/>
  <c r="P68" i="3"/>
  <c r="O68" i="3"/>
  <c r="N68" i="3"/>
  <c r="P67" i="3"/>
  <c r="O67" i="3"/>
  <c r="N67" i="3"/>
  <c r="P226" i="3" l="1"/>
  <c r="O226" i="3"/>
  <c r="N226" i="3"/>
  <c r="P219" i="3"/>
  <c r="O219" i="3"/>
  <c r="N219" i="3"/>
  <c r="P218" i="3"/>
  <c r="O218" i="3"/>
  <c r="N218" i="3"/>
  <c r="N200" i="3"/>
  <c r="M230" i="3" l="1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3" i="3"/>
  <c r="M62" i="3"/>
  <c r="M61" i="3"/>
  <c r="M60" i="3"/>
  <c r="M59" i="3"/>
  <c r="M58" i="3"/>
  <c r="M57" i="3"/>
  <c r="M56" i="3"/>
  <c r="M55" i="3"/>
  <c r="M54" i="3"/>
  <c r="M53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L139" i="3"/>
  <c r="K139" i="3"/>
  <c r="J139" i="3"/>
  <c r="L138" i="3"/>
  <c r="K138" i="3"/>
  <c r="J138" i="3"/>
  <c r="L137" i="3"/>
  <c r="K137" i="3"/>
  <c r="J137" i="3"/>
  <c r="L136" i="3"/>
  <c r="K136" i="3"/>
  <c r="J136" i="3"/>
  <c r="H139" i="3"/>
  <c r="G139" i="3"/>
  <c r="F139" i="3"/>
  <c r="H138" i="3"/>
  <c r="G138" i="3"/>
  <c r="F138" i="3"/>
  <c r="H137" i="3"/>
  <c r="G137" i="3"/>
  <c r="F137" i="3"/>
  <c r="H136" i="3"/>
  <c r="G136" i="3"/>
  <c r="F136" i="3"/>
  <c r="H135" i="3"/>
  <c r="G135" i="3"/>
  <c r="F135" i="3"/>
  <c r="H134" i="3"/>
  <c r="G134" i="3"/>
  <c r="F134" i="3"/>
  <c r="H133" i="3"/>
  <c r="G133" i="3"/>
  <c r="F133" i="3"/>
  <c r="H132" i="3"/>
  <c r="G132" i="3"/>
  <c r="F132" i="3"/>
  <c r="H131" i="3"/>
  <c r="G131" i="3"/>
  <c r="F131" i="3"/>
  <c r="H130" i="3"/>
  <c r="G130" i="3"/>
  <c r="F130" i="3"/>
  <c r="F129" i="3"/>
  <c r="E230" i="3" l="1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3" i="3"/>
  <c r="E62" i="3"/>
  <c r="E61" i="3"/>
  <c r="E60" i="3"/>
  <c r="E59" i="3"/>
  <c r="E58" i="3"/>
  <c r="E57" i="3"/>
  <c r="E56" i="3"/>
  <c r="E55" i="3"/>
  <c r="E54" i="3"/>
  <c r="E53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I19" i="3" l="1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230" i="3"/>
  <c r="I229" i="3"/>
  <c r="I228" i="3"/>
  <c r="I226" i="3"/>
  <c r="I225" i="3"/>
  <c r="I224" i="3"/>
  <c r="I223" i="3"/>
  <c r="I222" i="3"/>
  <c r="I221" i="3"/>
  <c r="I220" i="3"/>
  <c r="I219" i="3"/>
  <c r="I218" i="3"/>
  <c r="I217" i="3"/>
  <c r="I227" i="3" l="1"/>
  <c r="I216" i="3" l="1"/>
  <c r="I215" i="3"/>
  <c r="I214" i="3"/>
  <c r="I213" i="3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 l="1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 l="1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 l="1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 l="1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 l="1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65" i="3" l="1"/>
  <c r="I63" i="3"/>
  <c r="I62" i="3"/>
  <c r="I61" i="3"/>
  <c r="I60" i="3"/>
  <c r="I59" i="3"/>
  <c r="I58" i="3"/>
  <c r="I57" i="3"/>
  <c r="I56" i="3"/>
  <c r="I55" i="3"/>
  <c r="I54" i="3"/>
  <c r="I53" i="3"/>
  <c r="I51" i="3"/>
  <c r="I50" i="3"/>
  <c r="I125" i="3" l="1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 l="1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 l="1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34" i="3" l="1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49" i="3" l="1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</calcChain>
</file>

<file path=xl/sharedStrings.xml><?xml version="1.0" encoding="utf-8"?>
<sst xmlns="http://schemas.openxmlformats.org/spreadsheetml/2006/main" count="1270" uniqueCount="127">
  <si>
    <t>Моддалар номи</t>
  </si>
  <si>
    <t>тоифа</t>
  </si>
  <si>
    <t xml:space="preserve">модда ва кичик модда </t>
  </si>
  <si>
    <t>элемент</t>
  </si>
  <si>
    <t>Республика ҳудудида</t>
  </si>
  <si>
    <t>Электроэнергия</t>
  </si>
  <si>
    <t>Табиий газ</t>
  </si>
  <si>
    <t>Иссиқ сув ва иссиқлик энергияси</t>
  </si>
  <si>
    <t>Совуқ сув ва оқова</t>
  </si>
  <si>
    <t>Чиқиндиларни тозалаш, олиб чиқиб кетиш билан боғлиқ хизматлар ҳамда энергетик ва бошқа ресурслар (бензин ва бошқа ЁММлардан ташқари)ни сотиб олиш</t>
  </si>
  <si>
    <t>Транспорт воситалари</t>
  </si>
  <si>
    <t>Компьютер жиҳозлари, ҳисоблаш ва аудио-видео техника</t>
  </si>
  <si>
    <t>Товар-моддий захиралар (қоғоздан ташқари)</t>
  </si>
  <si>
    <t>Қоғоз ҳарид қилиш учун харажатлар</t>
  </si>
  <si>
    <t>Ёнилғи ва ЁММ</t>
  </si>
  <si>
    <t>Телефон, телеграф ва почта хизматлари</t>
  </si>
  <si>
    <t>Ахборот ва коммуникация хизматлари</t>
  </si>
  <si>
    <t>Иш берувчилар томонидан пул шаклида бериладиган ижтимоий нафақалар</t>
  </si>
  <si>
    <t>МАЪЛУМОТЛАР</t>
  </si>
  <si>
    <t xml:space="preserve">Объектларни қўриқлаш хизматлари </t>
  </si>
  <si>
    <t>Объектларни қўриқлаш хизматлари Республика бўйича</t>
  </si>
  <si>
    <t>Бошқа харажатлар</t>
  </si>
  <si>
    <t>Департамент органлари номи</t>
  </si>
  <si>
    <t>42</t>
  </si>
  <si>
    <t>11</t>
  </si>
  <si>
    <t>000</t>
  </si>
  <si>
    <t>21</t>
  </si>
  <si>
    <t>23</t>
  </si>
  <si>
    <t>24</t>
  </si>
  <si>
    <t>25</t>
  </si>
  <si>
    <t>34</t>
  </si>
  <si>
    <t>100</t>
  </si>
  <si>
    <t>920</t>
  </si>
  <si>
    <t>52</t>
  </si>
  <si>
    <t>110</t>
  </si>
  <si>
    <t>120</t>
  </si>
  <si>
    <t>500</t>
  </si>
  <si>
    <t>92</t>
  </si>
  <si>
    <t>200</t>
  </si>
  <si>
    <t xml:space="preserve">Бошқа иш хизматлар </t>
  </si>
  <si>
    <t>99</t>
  </si>
  <si>
    <t>990</t>
  </si>
  <si>
    <t>93</t>
  </si>
  <si>
    <t>47</t>
  </si>
  <si>
    <t>31</t>
  </si>
  <si>
    <t>22</t>
  </si>
  <si>
    <t>Табиий газ ва иссиқлик энергияси</t>
  </si>
  <si>
    <t>Товар ва хизматлар олиш учун бошка харажатлар</t>
  </si>
  <si>
    <t>Сақлаш харажати</t>
  </si>
  <si>
    <t>Бошқа товар ва хизматлар</t>
  </si>
  <si>
    <t>Табий газ</t>
  </si>
  <si>
    <t>Компенсация туловлар (авганец)</t>
  </si>
  <si>
    <t xml:space="preserve">47 </t>
  </si>
  <si>
    <t>Бошка харажатлар</t>
  </si>
  <si>
    <t>Марказий маҳкамка</t>
  </si>
  <si>
    <t>48</t>
  </si>
  <si>
    <t>190</t>
  </si>
  <si>
    <t>Жиззах вилояти бошқармаси</t>
  </si>
  <si>
    <t>Хоразм вилояти бошқармаси</t>
  </si>
  <si>
    <t>Тошкент шаҳар бошқармаси</t>
  </si>
  <si>
    <t>Наманган вилояти бошқармаси</t>
  </si>
  <si>
    <t>Самарқанд вилояти бошқармаси</t>
  </si>
  <si>
    <t>Андижон вилояти бошқармаси</t>
  </si>
  <si>
    <t>Қашқадарё вилояти бошқармаси</t>
  </si>
  <si>
    <t>Навоий вилояти бошқармаси</t>
  </si>
  <si>
    <t>Сирдарё вилояти бошқармаси</t>
  </si>
  <si>
    <t>Тошкент вилояти бошқармаси</t>
  </si>
  <si>
    <t>Сурхандарё вилояти бошқармаси</t>
  </si>
  <si>
    <t>Фарғона вилояти бошқармаси</t>
  </si>
  <si>
    <t>Қорақалпоғистон Республикаси бошқармаси</t>
  </si>
  <si>
    <t>Бухоро вилояти бошқармаси</t>
  </si>
  <si>
    <t>Ўзбекистон Республикаси Бош прокуратураси, Бош прокуратураси ҳузуридаги Иқтисодий Жиноятларга Қарши Курашиш Департаменти томонидан 2022 йил 2-чораги учун режалаштирилган 
харажатлари тўғрисида</t>
  </si>
  <si>
    <t>2 чорак</t>
  </si>
  <si>
    <t>апрель</t>
  </si>
  <si>
    <t>май</t>
  </si>
  <si>
    <t>июнь</t>
  </si>
  <si>
    <t>1 чорак</t>
  </si>
  <si>
    <t>январь</t>
  </si>
  <si>
    <t>феврал</t>
  </si>
  <si>
    <t>март</t>
  </si>
  <si>
    <t>2120</t>
  </si>
  <si>
    <t>3000</t>
  </si>
  <si>
    <t>11000</t>
  </si>
  <si>
    <t>600</t>
  </si>
  <si>
    <t>2000</t>
  </si>
  <si>
    <t>5200</t>
  </si>
  <si>
    <t>1500</t>
  </si>
  <si>
    <t>156</t>
  </si>
  <si>
    <t>550</t>
  </si>
  <si>
    <t>11550</t>
  </si>
  <si>
    <t>1100</t>
  </si>
  <si>
    <t>3200</t>
  </si>
  <si>
    <t>41979</t>
  </si>
  <si>
    <t>41980</t>
  </si>
  <si>
    <t>556</t>
  </si>
  <si>
    <t>1200</t>
  </si>
  <si>
    <t>1141</t>
  </si>
  <si>
    <t>340</t>
  </si>
  <si>
    <t>2595</t>
  </si>
  <si>
    <t>236</t>
  </si>
  <si>
    <t>342</t>
  </si>
  <si>
    <t>952</t>
  </si>
  <si>
    <t>675</t>
  </si>
  <si>
    <t>523</t>
  </si>
  <si>
    <t>520</t>
  </si>
  <si>
    <t>0</t>
  </si>
  <si>
    <t>721</t>
  </si>
  <si>
    <t>13210</t>
  </si>
  <si>
    <t>1273</t>
  </si>
  <si>
    <t>540</t>
  </si>
  <si>
    <t>449</t>
  </si>
  <si>
    <t>4410</t>
  </si>
  <si>
    <t>2100</t>
  </si>
  <si>
    <t>1900</t>
  </si>
  <si>
    <t>151</t>
  </si>
  <si>
    <t>152</t>
  </si>
  <si>
    <t>365</t>
  </si>
  <si>
    <t>366</t>
  </si>
  <si>
    <t>420</t>
  </si>
  <si>
    <t>9667</t>
  </si>
  <si>
    <t>800</t>
  </si>
  <si>
    <t>350</t>
  </si>
  <si>
    <t>3250</t>
  </si>
  <si>
    <t>3 чорак</t>
  </si>
  <si>
    <t>июль</t>
  </si>
  <si>
    <t>август</t>
  </si>
  <si>
    <t>сентябр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</si>
</sst>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#,##0.00_ ;[Red]\-#,##0.00\ 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sz val="12"/>
      <color theme="1"/>
      <name val="Cambria"/>
      <family val="1"/>
      <charset val="204"/>
    </font>
    <font>
      <sz val="12"/>
      <color indexed="8"/>
      <name val="Cambria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4">
    <xf numFmtId="0" fontId="0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" fillId="12" borderId="0"/>
    <xf numFmtId="0" fontId="1" fillId="16" borderId="0"/>
    <xf numFmtId="0" fontId="1" fillId="20" borderId="0"/>
    <xf numFmtId="0" fontId="1" fillId="24" borderId="0"/>
    <xf numFmtId="0" fontId="1" fillId="28" borderId="0"/>
    <xf numFmtId="0" fontId="1" fillId="32" borderId="0"/>
    <xf numFmtId="0" fontId="32" fillId="13" borderId="0"/>
    <xf numFmtId="0" fontId="32" fillId="17" borderId="0"/>
    <xf numFmtId="0" fontId="32" fillId="21" borderId="0"/>
    <xf numFmtId="0" fontId="32" fillId="25" borderId="0"/>
    <xf numFmtId="0" fontId="32" fillId="29" borderId="0"/>
    <xf numFmtId="0" fontId="32" fillId="33" borderId="0"/>
    <xf numFmtId="0" fontId="32" fillId="10" borderId="0"/>
    <xf numFmtId="0" fontId="32" fillId="14" borderId="0"/>
    <xf numFmtId="0" fontId="32" fillId="18" borderId="0"/>
    <xf numFmtId="0" fontId="32" fillId="22" borderId="0"/>
    <xf numFmtId="0" fontId="32" fillId="26" borderId="0"/>
    <xf numFmtId="0" fontId="32" fillId="30" borderId="0"/>
    <xf numFmtId="0" fontId="24" fillId="6" borderId="7"/>
    <xf numFmtId="0" fontId="25" fillId="7" borderId="8"/>
    <xf numFmtId="0" fontId="26" fillId="7" borderId="7"/>
    <xf numFmtId="0" fontId="19" fillId="0" borderId="4"/>
    <xf numFmtId="0" fontId="20" fillId="0" borderId="5"/>
    <xf numFmtId="0" fontId="21" fillId="0" borderId="6"/>
    <xf numFmtId="0" fontId="21" fillId="0" borderId="0"/>
    <xf numFmtId="0" fontId="31" fillId="0" borderId="12"/>
    <xf numFmtId="0" fontId="28" fillId="8" borderId="10"/>
    <xf numFmtId="0" fontId="33" fillId="0" borderId="0"/>
    <xf numFmtId="0" fontId="34" fillId="5" borderId="0"/>
    <xf numFmtId="0" fontId="4" fillId="0" borderId="0"/>
    <xf numFmtId="0" fontId="23" fillId="4" borderId="0"/>
    <xf numFmtId="0" fontId="30" fillId="0" borderId="0"/>
    <xf numFmtId="0" fontId="1" fillId="9" borderId="11"/>
    <xf numFmtId="0" fontId="27" fillId="0" borderId="9"/>
    <xf numFmtId="0" fontId="29" fillId="0" borderId="0"/>
    <xf numFmtId="0" fontId="22" fillId="3" borderId="0"/>
  </cellStyleXfs>
  <cellXfs count="84">
    <xf numFmtId="0" fontId="0" fillId="0" borderId="0" xfId="0"/>
    <xf numFmtId="0" fontId="8" fillId="0" borderId="1" xfId="10" applyFont="1" applyBorder="1" applyAlignment="1">
      <alignment horizontal="justify" vertical="center" wrapText="1"/>
    </xf>
    <xf numFmtId="164" fontId="6" fillId="0" borderId="1" xfId="0" applyNumberFormat="1" applyFont="1" applyBorder="1" applyAlignment="1" applyProtection="1">
      <alignment horizontal="right" vertical="center" wrapText="1"/>
      <protection locked="0"/>
    </xf>
    <xf numFmtId="0" fontId="8" fillId="0" borderId="1" xfId="12" applyFont="1" applyBorder="1" applyAlignment="1">
      <alignment horizontal="justify" vertical="center" wrapText="1"/>
    </xf>
    <xf numFmtId="0" fontId="6" fillId="0" borderId="1" xfId="14" applyFont="1" applyBorder="1" applyAlignment="1">
      <alignment horizontal="justify" vertical="center" wrapText="1"/>
    </xf>
    <xf numFmtId="0" fontId="8" fillId="0" borderId="1" xfId="15" applyFont="1" applyBorder="1" applyAlignment="1">
      <alignment horizontal="justify" vertical="center" wrapText="1"/>
    </xf>
    <xf numFmtId="0" fontId="8" fillId="0" borderId="1" xfId="16" applyFont="1" applyBorder="1" applyAlignment="1">
      <alignment horizontal="justify" vertical="center" wrapText="1"/>
    </xf>
    <xf numFmtId="0" fontId="8" fillId="0" borderId="1" xfId="32" applyFont="1" applyBorder="1" applyAlignment="1">
      <alignment horizontal="justify" vertical="center" wrapText="1"/>
    </xf>
    <xf numFmtId="0" fontId="8" fillId="0" borderId="1" xfId="35" applyFont="1" applyBorder="1" applyAlignment="1">
      <alignment horizontal="justify" vertical="center" wrapText="1"/>
    </xf>
    <xf numFmtId="0" fontId="8" fillId="0" borderId="1" xfId="58" applyFont="1" applyBorder="1" applyAlignment="1">
      <alignment horizontal="justify" vertical="center" wrapText="1"/>
    </xf>
    <xf numFmtId="49" fontId="6" fillId="0" borderId="1" xfId="4" applyNumberFormat="1" applyFont="1" applyBorder="1" applyAlignment="1">
      <alignment horizontal="center" vertical="center" wrapText="1"/>
    </xf>
    <xf numFmtId="0" fontId="8" fillId="0" borderId="1" xfId="23" applyFont="1" applyBorder="1" applyAlignment="1">
      <alignment horizontal="justify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49" fontId="9" fillId="0" borderId="1" xfId="2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 applyProtection="1">
      <alignment horizontal="center" vertical="center" wrapText="1"/>
      <protection hidden="1"/>
    </xf>
    <xf numFmtId="0" fontId="12" fillId="0" borderId="1" xfId="0" applyFont="1" applyBorder="1" applyAlignment="1">
      <alignment horizontal="left" vertical="center"/>
    </xf>
    <xf numFmtId="3" fontId="10" fillId="0" borderId="2" xfId="0" applyNumberFormat="1" applyFont="1" applyBorder="1" applyAlignment="1" applyProtection="1">
      <alignment horizontal="center" vertical="center" wrapText="1"/>
      <protection hidden="1"/>
    </xf>
    <xf numFmtId="0" fontId="13" fillId="0" borderId="0" xfId="0" applyFont="1"/>
    <xf numFmtId="0" fontId="10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8" fillId="0" borderId="1" xfId="10" applyFont="1" applyBorder="1" applyAlignment="1">
      <alignment horizontal="justify" vertical="center" wrapText="1"/>
    </xf>
    <xf numFmtId="49" fontId="10" fillId="0" borderId="1" xfId="4" applyNumberFormat="1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Border="1" applyAlignment="1" applyProtection="1">
      <alignment horizontal="right" vertical="center" wrapText="1"/>
      <protection locked="0"/>
    </xf>
    <xf numFmtId="164" fontId="10" fillId="0" borderId="2" xfId="0" applyNumberFormat="1" applyFont="1" applyBorder="1" applyAlignment="1" applyProtection="1">
      <alignment horizontal="right" vertical="center" wrapText="1"/>
      <protection locked="0"/>
    </xf>
    <xf numFmtId="0" fontId="18" fillId="0" borderId="1" xfId="12" applyFont="1" applyBorder="1" applyAlignment="1">
      <alignment horizontal="justify" vertical="center" wrapText="1"/>
    </xf>
    <xf numFmtId="0" fontId="10" fillId="0" borderId="1" xfId="14" applyFont="1" applyBorder="1" applyAlignment="1">
      <alignment horizontal="justify" vertical="center" wrapText="1"/>
    </xf>
    <xf numFmtId="0" fontId="18" fillId="0" borderId="1" xfId="15" applyFont="1" applyBorder="1" applyAlignment="1">
      <alignment horizontal="justify" vertical="center" wrapText="1"/>
    </xf>
    <xf numFmtId="0" fontId="18" fillId="0" borderId="1" xfId="16" applyFont="1" applyBorder="1" applyAlignment="1">
      <alignment horizontal="justify" vertical="center" wrapText="1"/>
    </xf>
    <xf numFmtId="0" fontId="18" fillId="0" borderId="1" xfId="23" applyFont="1" applyBorder="1" applyAlignment="1">
      <alignment horizontal="justify" vertical="center" wrapText="1"/>
    </xf>
    <xf numFmtId="0" fontId="18" fillId="0" borderId="1" xfId="32" applyFont="1" applyBorder="1" applyAlignment="1">
      <alignment horizontal="justify" vertical="center" wrapText="1"/>
    </xf>
    <xf numFmtId="0" fontId="18" fillId="0" borderId="1" xfId="35" applyFont="1" applyBorder="1" applyAlignment="1">
      <alignment horizontal="justify" vertical="center" wrapText="1"/>
    </xf>
    <xf numFmtId="0" fontId="18" fillId="0" borderId="1" xfId="58" applyFont="1" applyBorder="1" applyAlignment="1">
      <alignment horizontal="justify" vertical="center" wrapText="1"/>
    </xf>
    <xf numFmtId="0" fontId="10" fillId="0" borderId="0" xfId="1" applyFont="1"/>
    <xf numFmtId="0" fontId="13" fillId="2" borderId="1" xfId="10" applyFont="1" applyFill="1" applyBorder="1" applyAlignment="1">
      <alignment horizontal="justify" vertical="center" wrapText="1"/>
    </xf>
    <xf numFmtId="49" fontId="13" fillId="2" borderId="1" xfId="4" applyNumberFormat="1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right" vertical="center" wrapText="1"/>
    </xf>
    <xf numFmtId="164" fontId="13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13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13" fillId="2" borderId="1" xfId="12" applyFont="1" applyFill="1" applyBorder="1" applyAlignment="1">
      <alignment horizontal="justify" vertical="center" wrapText="1"/>
    </xf>
    <xf numFmtId="0" fontId="13" fillId="2" borderId="1" xfId="15" applyFont="1" applyFill="1" applyBorder="1" applyAlignment="1">
      <alignment horizontal="justify" vertical="center" wrapText="1"/>
    </xf>
    <xf numFmtId="0" fontId="13" fillId="2" borderId="1" xfId="16" applyFont="1" applyFill="1" applyBorder="1" applyAlignment="1">
      <alignment horizontal="justify" vertical="center" wrapText="1"/>
    </xf>
    <xf numFmtId="0" fontId="13" fillId="2" borderId="1" xfId="23" applyFont="1" applyFill="1" applyBorder="1" applyAlignment="1">
      <alignment horizontal="justify" vertical="center" wrapText="1"/>
    </xf>
    <xf numFmtId="0" fontId="13" fillId="2" borderId="1" xfId="32" applyFont="1" applyFill="1" applyBorder="1" applyAlignment="1">
      <alignment horizontal="justify" vertical="center" wrapText="1"/>
    </xf>
    <xf numFmtId="0" fontId="13" fillId="2" borderId="1" xfId="35" applyFont="1" applyFill="1" applyBorder="1" applyAlignment="1">
      <alignment horizontal="justify" vertical="center" wrapText="1"/>
    </xf>
    <xf numFmtId="0" fontId="13" fillId="2" borderId="1" xfId="58" applyFont="1" applyFill="1" applyBorder="1" applyAlignment="1">
      <alignment horizontal="left" vertical="center" wrapText="1"/>
    </xf>
    <xf numFmtId="0" fontId="18" fillId="2" borderId="1" xfId="58" applyFont="1" applyFill="1" applyBorder="1" applyAlignment="1">
      <alignment horizontal="left" vertical="center" wrapText="1"/>
    </xf>
    <xf numFmtId="49" fontId="10" fillId="2" borderId="1" xfId="4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right" vertical="center" wrapText="1"/>
    </xf>
    <xf numFmtId="164" fontId="10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10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0" fillId="0" borderId="0" xfId="1" applyFont="1" applyAlignment="1">
      <alignment horizontal="center"/>
    </xf>
    <xf numFmtId="0" fontId="13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13" fillId="0" borderId="3" xfId="0" applyFont="1" applyBorder="1" applyAlignment="1">
      <alignment vertical="center" wrapText="1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164" fontId="10" fillId="0" borderId="2" xfId="0" applyNumberFormat="1" applyFont="1" applyBorder="1" applyAlignment="1" applyProtection="1">
      <alignment horizontal="center" vertical="center" wrapText="1"/>
      <protection locked="0"/>
    </xf>
    <xf numFmtId="0" fontId="10" fillId="0" borderId="1" xfId="4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6" fillId="2" borderId="1" xfId="0" applyFont="1" applyFill="1" applyBorder="1" applyAlignment="1">
      <alignment horizontal="center" vertical="center" wrapText="1"/>
    </xf>
    <xf numFmtId="3" fontId="10" fillId="2" borderId="1" xfId="1" applyNumberFormat="1" applyFont="1" applyFill="1" applyBorder="1" applyAlignment="1" applyProtection="1">
      <alignment horizontal="center" vertical="center" wrapText="1"/>
      <protection hidden="1"/>
    </xf>
    <xf numFmtId="16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1" applyFont="1" applyFill="1" applyAlignment="1">
      <alignment horizontal="center"/>
    </xf>
    <xf numFmtId="3" fontId="10" fillId="2" borderId="2" xfId="0" applyNumberFormat="1" applyFont="1" applyFill="1" applyBorder="1" applyAlignment="1" applyProtection="1">
      <alignment horizontal="center" vertical="center" wrapText="1"/>
      <protection hidden="1"/>
    </xf>
    <xf numFmtId="3" fontId="10" fillId="2" borderId="1" xfId="0" applyNumberFormat="1" applyFont="1" applyFill="1" applyBorder="1" applyAlignment="1" applyProtection="1">
      <alignment horizontal="center" vertical="center" wrapText="1"/>
      <protection hidden="1"/>
    </xf>
    <xf numFmtId="3" fontId="10" fillId="0" borderId="1" xfId="1" applyNumberFormat="1" applyFont="1" applyBorder="1" applyAlignment="1" applyProtection="1">
      <alignment horizontal="center" vertical="center" wrapText="1"/>
      <protection hidden="1"/>
    </xf>
    <xf numFmtId="3" fontId="10" fillId="0" borderId="1" xfId="1" applyNumberFormat="1" applyFont="1" applyBorder="1" applyAlignment="1" applyProtection="1">
      <alignment horizontal="center" vertical="center" wrapText="1"/>
      <protection hidden="1"/>
    </xf>
    <xf numFmtId="3" fontId="10" fillId="0" borderId="1" xfId="1" applyNumberFormat="1" applyFont="1" applyBorder="1" applyAlignment="1" applyProtection="1">
      <alignment horizontal="center" vertical="center" wrapText="1"/>
      <protection hidden="1"/>
    </xf>
    <xf numFmtId="3" fontId="10" fillId="0" borderId="1" xfId="1" applyNumberFormat="1" applyFont="1" applyBorder="1" applyAlignment="1" applyProtection="1">
      <alignment horizontal="center" vertical="center" wrapText="1"/>
      <protection hidden="1"/>
    </xf>
  </cellXfs>
  <cellStyles count="104">
    <cellStyle name="20% — акцент1 2" xfId="62" xr:uid="{6E3956A2-4856-478B-BB32-A6FDDB863BEF}"/>
    <cellStyle name="20% — акцент2 2" xfId="63" xr:uid="{7C2ACA13-7329-456B-89DC-3B8FF5B7B842}"/>
    <cellStyle name="20% — акцент3 2" xfId="64" xr:uid="{13C81842-F2AE-443C-924C-89C1CADC99FD}"/>
    <cellStyle name="20% — акцент4 2" xfId="65" xr:uid="{82B14035-73AC-43E5-9139-5FE829B7ABAC}"/>
    <cellStyle name="20% — акцент5 2" xfId="66" xr:uid="{1D60CE9F-5A06-4736-AAE5-F8A2BBACCE55}"/>
    <cellStyle name="20% — акцент6 2" xfId="67" xr:uid="{01CAA882-6E82-48DF-836B-EEE5A932D53B}"/>
    <cellStyle name="40% — акцент1 2" xfId="68" xr:uid="{302F587D-7D16-4EF1-B5F3-67BA6F09C0BF}"/>
    <cellStyle name="40% — акцент2 2" xfId="69" xr:uid="{034F36E9-25F2-47EC-A3A0-51D1D1A035E8}"/>
    <cellStyle name="40% — акцент3 2" xfId="70" xr:uid="{11BCE1CC-3291-4D4F-BCDB-0643C7A68C25}"/>
    <cellStyle name="40% — акцент4 2" xfId="71" xr:uid="{6BFDF48B-29D7-4E84-BCC6-60B3BD733CF1}"/>
    <cellStyle name="40% — акцент5 2" xfId="72" xr:uid="{0511DBED-244E-49A9-B807-04A902495675}"/>
    <cellStyle name="40% — акцент6 2" xfId="73" xr:uid="{1A1B9B6E-5923-409F-9B9A-4C8BE175ED4A}"/>
    <cellStyle name="60% — акцент1 2" xfId="74" xr:uid="{A1953839-7E9B-4D94-A69E-8EE06BA3B7B6}"/>
    <cellStyle name="60% — акцент2 2" xfId="75" xr:uid="{4E45B64A-DA38-40AD-8F03-05772C9AE05E}"/>
    <cellStyle name="60% — акцент3 2" xfId="76" xr:uid="{309905F4-A86C-486D-A56E-52E6F73D3BD5}"/>
    <cellStyle name="60% — акцент4 2" xfId="77" xr:uid="{7E8C4518-95AF-4355-8893-8D9D657B56E3}"/>
    <cellStyle name="60% — акцент5 2" xfId="78" xr:uid="{1B10D2A5-1A46-4BDE-8F76-7F4E4DCD4372}"/>
    <cellStyle name="60% — акцент6 2" xfId="79" xr:uid="{2E7BEA74-DA7F-48C0-B429-DF33039EAA65}"/>
    <cellStyle name="Акцент1 2" xfId="80" xr:uid="{4A6EE4A7-4C7F-4403-8F29-B4B8547E9D05}"/>
    <cellStyle name="Акцент2 2" xfId="81" xr:uid="{86C1E641-D925-4EF8-8CEE-A359B261DB22}"/>
    <cellStyle name="Акцент3 2" xfId="82" xr:uid="{0E492BCB-67FA-4C53-802A-523182BA3DF4}"/>
    <cellStyle name="Акцент4 2" xfId="83" xr:uid="{F0CC6482-8A5C-4DC7-89F8-FEA93073DE07}"/>
    <cellStyle name="Акцент5 2" xfId="84" xr:uid="{8BE81342-C8C2-4C50-AA7B-A4BB81D5EB6A}"/>
    <cellStyle name="Акцент6 2" xfId="85" xr:uid="{F8EA44F3-8A2D-453E-B401-B4B1F235CEB7}"/>
    <cellStyle name="Ввод  2" xfId="86" xr:uid="{71B82646-50CA-4A0F-80F8-AAAA997F396F}"/>
    <cellStyle name="Вывод 2" xfId="87" xr:uid="{BF271F1C-9807-45D2-8859-1EEB0E8D1013}"/>
    <cellStyle name="Вычисление 2" xfId="88" xr:uid="{AAA05394-0CEE-4CD4-A813-38AF981FBF19}"/>
    <cellStyle name="Заголовок 1 2" xfId="89" xr:uid="{B77BD184-FDEC-4864-9498-2DC62234AEFC}"/>
    <cellStyle name="Заголовок 2 2" xfId="90" xr:uid="{EEB7B31C-6FC0-4D0E-91C1-ADA0FC891EA0}"/>
    <cellStyle name="Заголовок 3 2" xfId="91" xr:uid="{4A86ADAB-9DE8-481F-A1AE-3E57FA73E6A3}"/>
    <cellStyle name="Заголовок 4 2" xfId="92" xr:uid="{A5DB0019-5C7D-4A35-ABF9-1DBE7994EF57}"/>
    <cellStyle name="Итог 2" xfId="93" xr:uid="{68CD9602-1A42-4CEF-9085-126E57CCE577}"/>
    <cellStyle name="Контрольная ячейка 2" xfId="94" xr:uid="{C9992BC1-55CF-4D0F-845E-11352609FE08}"/>
    <cellStyle name="Название 2" xfId="95" xr:uid="{4947D3F8-56C8-424C-AE24-A4D9CDB32605}"/>
    <cellStyle name="Нейтральный 2" xfId="96" xr:uid="{25BD00DE-1DB2-4683-8898-BA87E939CD89}"/>
    <cellStyle name="Обычный" xfId="0" builtinId="0"/>
    <cellStyle name="Обычный 13" xfId="7" xr:uid="{00000000-0005-0000-0000-000001000000}"/>
    <cellStyle name="Обычный 15" xfId="8" xr:uid="{00000000-0005-0000-0000-000002000000}"/>
    <cellStyle name="Обычный 16" xfId="9" xr:uid="{00000000-0005-0000-0000-000003000000}"/>
    <cellStyle name="Обычный 17" xfId="10" xr:uid="{00000000-0005-0000-0000-000004000000}"/>
    <cellStyle name="Обычный 18" xfId="11" xr:uid="{00000000-0005-0000-0000-000005000000}"/>
    <cellStyle name="Обычный 19" xfId="12" xr:uid="{00000000-0005-0000-0000-000006000000}"/>
    <cellStyle name="Обычный 2" xfId="1" xr:uid="{00000000-0005-0000-0000-000007000000}"/>
    <cellStyle name="Обычный 2 2 2 2" xfId="61" xr:uid="{00000000-0005-0000-0000-000008000000}"/>
    <cellStyle name="Обычный 20" xfId="13" xr:uid="{00000000-0005-0000-0000-000009000000}"/>
    <cellStyle name="Обычный 21" xfId="14" xr:uid="{00000000-0005-0000-0000-00000A000000}"/>
    <cellStyle name="Обычный 22" xfId="15" xr:uid="{00000000-0005-0000-0000-00000B000000}"/>
    <cellStyle name="Обычный 23" xfId="16" xr:uid="{00000000-0005-0000-0000-00000C000000}"/>
    <cellStyle name="Обычный 24" xfId="17" xr:uid="{00000000-0005-0000-0000-00000D000000}"/>
    <cellStyle name="Обычный 25" xfId="18" xr:uid="{00000000-0005-0000-0000-00000E000000}"/>
    <cellStyle name="Обычный 26" xfId="19" xr:uid="{00000000-0005-0000-0000-00000F000000}"/>
    <cellStyle name="Обычный 28" xfId="20" xr:uid="{00000000-0005-0000-0000-000010000000}"/>
    <cellStyle name="Обычный 29" xfId="21" xr:uid="{00000000-0005-0000-0000-000011000000}"/>
    <cellStyle name="Обычный 3 2" xfId="3" xr:uid="{00000000-0005-0000-0000-000012000000}"/>
    <cellStyle name="Обычный 30" xfId="22" xr:uid="{00000000-0005-0000-0000-000013000000}"/>
    <cellStyle name="Обычный 31" xfId="23" xr:uid="{00000000-0005-0000-0000-000014000000}"/>
    <cellStyle name="Обычный 32" xfId="24" xr:uid="{00000000-0005-0000-0000-000015000000}"/>
    <cellStyle name="Обычный 33" xfId="25" xr:uid="{00000000-0005-0000-0000-000016000000}"/>
    <cellStyle name="Обычный 34" xfId="26" xr:uid="{00000000-0005-0000-0000-000017000000}"/>
    <cellStyle name="Обычный 35" xfId="27" xr:uid="{00000000-0005-0000-0000-000018000000}"/>
    <cellStyle name="Обычный 36" xfId="28" xr:uid="{00000000-0005-0000-0000-000019000000}"/>
    <cellStyle name="Обычный 37" xfId="29" xr:uid="{00000000-0005-0000-0000-00001A000000}"/>
    <cellStyle name="Обычный 38" xfId="30" xr:uid="{00000000-0005-0000-0000-00001B000000}"/>
    <cellStyle name="Обычный 39" xfId="31" xr:uid="{00000000-0005-0000-0000-00001C000000}"/>
    <cellStyle name="Обычный 4" xfId="97" xr:uid="{8DEF1AE4-362D-42F0-A514-A0E36CD1E117}"/>
    <cellStyle name="Обычный 4 2" xfId="2" xr:uid="{00000000-0005-0000-0000-00001D000000}"/>
    <cellStyle name="Обычный 4 3" xfId="4" xr:uid="{00000000-0005-0000-0000-00001E000000}"/>
    <cellStyle name="Обычный 40" xfId="32" xr:uid="{00000000-0005-0000-0000-00001F000000}"/>
    <cellStyle name="Обычный 41" xfId="33" xr:uid="{00000000-0005-0000-0000-000020000000}"/>
    <cellStyle name="Обычный 42" xfId="34" xr:uid="{00000000-0005-0000-0000-000021000000}"/>
    <cellStyle name="Обычный 43" xfId="35" xr:uid="{00000000-0005-0000-0000-000022000000}"/>
    <cellStyle name="Обычный 44" xfId="36" xr:uid="{00000000-0005-0000-0000-000023000000}"/>
    <cellStyle name="Обычный 45" xfId="37" xr:uid="{00000000-0005-0000-0000-000024000000}"/>
    <cellStyle name="Обычный 46" xfId="38" xr:uid="{00000000-0005-0000-0000-000025000000}"/>
    <cellStyle name="Обычный 47" xfId="39" xr:uid="{00000000-0005-0000-0000-000026000000}"/>
    <cellStyle name="Обычный 48" xfId="40" xr:uid="{00000000-0005-0000-0000-000027000000}"/>
    <cellStyle name="Обычный 49" xfId="41" xr:uid="{00000000-0005-0000-0000-000028000000}"/>
    <cellStyle name="Обычный 50" xfId="42" xr:uid="{00000000-0005-0000-0000-000029000000}"/>
    <cellStyle name="Обычный 51" xfId="43" xr:uid="{00000000-0005-0000-0000-00002A000000}"/>
    <cellStyle name="Обычный 52" xfId="44" xr:uid="{00000000-0005-0000-0000-00002B000000}"/>
    <cellStyle name="Обычный 53" xfId="45" xr:uid="{00000000-0005-0000-0000-00002C000000}"/>
    <cellStyle name="Обычный 54" xfId="46" xr:uid="{00000000-0005-0000-0000-00002D000000}"/>
    <cellStyle name="Обычный 55" xfId="47" xr:uid="{00000000-0005-0000-0000-00002E000000}"/>
    <cellStyle name="Обычный 56" xfId="48" xr:uid="{00000000-0005-0000-0000-00002F000000}"/>
    <cellStyle name="Обычный 57" xfId="49" xr:uid="{00000000-0005-0000-0000-000030000000}"/>
    <cellStyle name="Обычный 58" xfId="50" xr:uid="{00000000-0005-0000-0000-000031000000}"/>
    <cellStyle name="Обычный 59" xfId="51" xr:uid="{00000000-0005-0000-0000-000032000000}"/>
    <cellStyle name="Обычный 6" xfId="5" xr:uid="{00000000-0005-0000-0000-000033000000}"/>
    <cellStyle name="Обычный 60" xfId="52" xr:uid="{00000000-0005-0000-0000-000034000000}"/>
    <cellStyle name="Обычный 61" xfId="53" xr:uid="{00000000-0005-0000-0000-000035000000}"/>
    <cellStyle name="Обычный 62" xfId="54" xr:uid="{00000000-0005-0000-0000-000036000000}"/>
    <cellStyle name="Обычный 63" xfId="55" xr:uid="{00000000-0005-0000-0000-000037000000}"/>
    <cellStyle name="Обычный 64" xfId="56" xr:uid="{00000000-0005-0000-0000-000038000000}"/>
    <cellStyle name="Обычный 65" xfId="57" xr:uid="{00000000-0005-0000-0000-000039000000}"/>
    <cellStyle name="Обычный 66" xfId="58" xr:uid="{00000000-0005-0000-0000-00003A000000}"/>
    <cellStyle name="Обычный 67" xfId="59" xr:uid="{00000000-0005-0000-0000-00003B000000}"/>
    <cellStyle name="Обычный 68" xfId="60" xr:uid="{00000000-0005-0000-0000-00003C000000}"/>
    <cellStyle name="Обычный 9" xfId="6" xr:uid="{00000000-0005-0000-0000-00003D000000}"/>
    <cellStyle name="Плохой 2" xfId="98" xr:uid="{94E6ABDB-2603-49EF-8F6D-CEAC14396E51}"/>
    <cellStyle name="Пояснение 2" xfId="99" xr:uid="{3816259F-824A-42FF-821B-F60F0A7DA00A}"/>
    <cellStyle name="Примечание 2" xfId="100" xr:uid="{2F2CA282-AB02-40C4-9434-24B3697A35BA}"/>
    <cellStyle name="Связанная ячейка 2" xfId="101" xr:uid="{21FD17D8-7A9D-4E94-BBBE-9D657C320AA9}"/>
    <cellStyle name="Текст предупреждения 2" xfId="102" xr:uid="{CDAF215D-E89D-4FEA-9DC5-1944E4354CC7}"/>
    <cellStyle name="Хороший 2" xfId="103" xr:uid="{BDF24418-31BB-4CEE-92EE-FB53970A1B38}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Q231"/>
  <sheetViews>
    <sheetView tabSelected="1" zoomScaleNormal="100" workbookViewId="0">
      <pane ySplit="5" topLeftCell="A6" activePane="bottomLeft" state="frozen"/>
      <selection pane="bottomLeft" activeCell="P14" sqref="P14"/>
    </sheetView>
  </sheetViews>
  <sheetFormatPr defaultColWidth="9.28515625" defaultRowHeight="15.75" x14ac:dyDescent="0.25"/>
  <cols>
    <col min="1" max="1" width="56.5703125" style="37" customWidth="1"/>
    <col min="2" max="2" width="8.140625" style="37" bestFit="1" customWidth="1"/>
    <col min="3" max="3" width="11.42578125" style="59" bestFit="1" customWidth="1"/>
    <col min="4" max="4" width="10.5703125" style="37" bestFit="1" customWidth="1"/>
    <col min="5" max="5" width="13.85546875" style="37" customWidth="1"/>
    <col min="6" max="8" width="10.5703125" style="37" customWidth="1"/>
    <col min="9" max="9" width="14.140625" style="37" customWidth="1"/>
    <col min="10" max="12" width="13.85546875" style="37" customWidth="1"/>
    <col min="13" max="13" width="14.140625" style="37" customWidth="1"/>
    <col min="14" max="16" width="13.85546875" style="37" customWidth="1"/>
    <col min="17" max="17" width="47.42578125" style="55" customWidth="1"/>
    <col min="18" max="16384" width="9.28515625" style="17"/>
  </cols>
  <sheetData>
    <row r="1" spans="1:17" x14ac:dyDescent="0.25">
      <c r="A1" s="17"/>
      <c r="B1" s="18"/>
      <c r="C1" s="57"/>
      <c r="D1" s="18"/>
      <c r="E1" s="18"/>
      <c r="F1" s="18"/>
      <c r="G1" s="18"/>
      <c r="H1" s="18"/>
      <c r="I1" s="17"/>
      <c r="J1" s="17"/>
      <c r="K1" s="70"/>
      <c r="L1" s="70"/>
      <c r="M1" s="17"/>
      <c r="N1" s="67"/>
      <c r="O1" s="67"/>
      <c r="P1" s="67"/>
    </row>
    <row r="2" spans="1:17" ht="20.25" x14ac:dyDescent="0.25">
      <c r="A2" s="68" t="s">
        <v>71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ht="20.25" x14ac:dyDescent="0.25">
      <c r="A3" s="69" t="s">
        <v>18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20.25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s="23" customFormat="1" ht="47.25" x14ac:dyDescent="0.25">
      <c r="A5" s="20" t="s">
        <v>0</v>
      </c>
      <c r="B5" s="21" t="s">
        <v>1</v>
      </c>
      <c r="C5" s="21" t="s">
        <v>2</v>
      </c>
      <c r="D5" s="21" t="s">
        <v>3</v>
      </c>
      <c r="E5" s="20" t="s">
        <v>76</v>
      </c>
      <c r="F5" s="21" t="s">
        <v>77</v>
      </c>
      <c r="G5" s="21" t="s">
        <v>78</v>
      </c>
      <c r="H5" s="21" t="s">
        <v>79</v>
      </c>
      <c r="I5" s="20" t="s">
        <v>72</v>
      </c>
      <c r="J5" s="20" t="s">
        <v>73</v>
      </c>
      <c r="K5" s="20" t="s">
        <v>74</v>
      </c>
      <c r="L5" s="20" t="s">
        <v>75</v>
      </c>
      <c r="M5" s="20" t="s">
        <v>123</v>
      </c>
      <c r="N5" s="71" t="s">
        <v>124</v>
      </c>
      <c r="O5" s="71" t="s">
        <v>125</v>
      </c>
      <c r="P5" s="71" t="s">
        <v>126</v>
      </c>
      <c r="Q5" s="22" t="s">
        <v>22</v>
      </c>
    </row>
    <row r="6" spans="1:17" x14ac:dyDescent="0.25">
      <c r="A6" s="24" t="s">
        <v>4</v>
      </c>
      <c r="B6" s="13" t="s">
        <v>23</v>
      </c>
      <c r="C6" s="13" t="s">
        <v>24</v>
      </c>
      <c r="D6" s="13" t="s">
        <v>25</v>
      </c>
      <c r="E6" s="26">
        <f>F6+G6+H6</f>
        <v>16500</v>
      </c>
      <c r="F6" s="13">
        <v>5500</v>
      </c>
      <c r="G6" s="13">
        <v>5500</v>
      </c>
      <c r="H6" s="13">
        <v>5500</v>
      </c>
      <c r="I6" s="26">
        <f>J6+K6+L6</f>
        <v>16500</v>
      </c>
      <c r="J6" s="14">
        <v>5500</v>
      </c>
      <c r="K6" s="14">
        <v>5500</v>
      </c>
      <c r="L6" s="14">
        <v>5500</v>
      </c>
      <c r="M6" s="26">
        <f>N6+O6+P6</f>
        <v>16500</v>
      </c>
      <c r="N6" s="73">
        <v>5500</v>
      </c>
      <c r="O6" s="73">
        <v>5500</v>
      </c>
      <c r="P6" s="73">
        <v>5500</v>
      </c>
      <c r="Q6" s="56" t="s">
        <v>54</v>
      </c>
    </row>
    <row r="7" spans="1:17" x14ac:dyDescent="0.25">
      <c r="A7" s="29" t="s">
        <v>5</v>
      </c>
      <c r="B7" s="13" t="s">
        <v>23</v>
      </c>
      <c r="C7" s="13" t="s">
        <v>26</v>
      </c>
      <c r="D7" s="13" t="s">
        <v>25</v>
      </c>
      <c r="E7" s="26">
        <f t="shared" ref="E7:E19" si="0">F7+G7+H7</f>
        <v>36450</v>
      </c>
      <c r="F7" s="13">
        <v>12150</v>
      </c>
      <c r="G7" s="13">
        <v>12150</v>
      </c>
      <c r="H7" s="13">
        <v>12150</v>
      </c>
      <c r="I7" s="26">
        <f t="shared" ref="I7:I19" si="1">J7+K7+L7</f>
        <v>31500</v>
      </c>
      <c r="J7" s="14">
        <v>9000</v>
      </c>
      <c r="K7" s="14">
        <v>10350</v>
      </c>
      <c r="L7" s="14">
        <v>12150</v>
      </c>
      <c r="M7" s="26">
        <f t="shared" ref="M7:M19" si="2">N7+O7+P7</f>
        <v>71277</v>
      </c>
      <c r="N7" s="73">
        <v>17627</v>
      </c>
      <c r="O7" s="73">
        <v>28500</v>
      </c>
      <c r="P7" s="73">
        <v>25150</v>
      </c>
      <c r="Q7" s="56" t="s">
        <v>54</v>
      </c>
    </row>
    <row r="8" spans="1:17" x14ac:dyDescent="0.25">
      <c r="A8" s="30" t="s">
        <v>7</v>
      </c>
      <c r="B8" s="13" t="s">
        <v>23</v>
      </c>
      <c r="C8" s="13" t="s">
        <v>27</v>
      </c>
      <c r="D8" s="13" t="s">
        <v>25</v>
      </c>
      <c r="E8" s="26">
        <f t="shared" si="0"/>
        <v>8313</v>
      </c>
      <c r="F8" s="13">
        <v>2771</v>
      </c>
      <c r="G8" s="13">
        <v>2771</v>
      </c>
      <c r="H8" s="13">
        <v>2771</v>
      </c>
      <c r="I8" s="26">
        <f t="shared" si="1"/>
        <v>0</v>
      </c>
      <c r="J8" s="14">
        <v>0</v>
      </c>
      <c r="K8" s="14">
        <v>0</v>
      </c>
      <c r="L8" s="14">
        <v>0</v>
      </c>
      <c r="M8" s="26">
        <f t="shared" si="2"/>
        <v>0</v>
      </c>
      <c r="N8" s="73">
        <v>0</v>
      </c>
      <c r="O8" s="73">
        <v>0</v>
      </c>
      <c r="P8" s="73">
        <v>0</v>
      </c>
      <c r="Q8" s="56" t="s">
        <v>54</v>
      </c>
    </row>
    <row r="9" spans="1:17" x14ac:dyDescent="0.25">
      <c r="A9" s="31" t="s">
        <v>8</v>
      </c>
      <c r="B9" s="13" t="s">
        <v>23</v>
      </c>
      <c r="C9" s="13" t="s">
        <v>28</v>
      </c>
      <c r="D9" s="13" t="s">
        <v>25</v>
      </c>
      <c r="E9" s="26">
        <f t="shared" si="0"/>
        <v>639</v>
      </c>
      <c r="F9" s="13">
        <v>213</v>
      </c>
      <c r="G9" s="13">
        <v>213</v>
      </c>
      <c r="H9" s="13">
        <v>213</v>
      </c>
      <c r="I9" s="26">
        <f t="shared" si="1"/>
        <v>658</v>
      </c>
      <c r="J9" s="14">
        <v>219</v>
      </c>
      <c r="K9" s="14">
        <v>219</v>
      </c>
      <c r="L9" s="14">
        <v>220</v>
      </c>
      <c r="M9" s="26">
        <f t="shared" si="2"/>
        <v>660</v>
      </c>
      <c r="N9" s="73">
        <v>220</v>
      </c>
      <c r="O9" s="73">
        <v>220</v>
      </c>
      <c r="P9" s="73">
        <v>220</v>
      </c>
      <c r="Q9" s="56" t="s">
        <v>54</v>
      </c>
    </row>
    <row r="10" spans="1:17" ht="47.25" x14ac:dyDescent="0.25">
      <c r="A10" s="32" t="s">
        <v>9</v>
      </c>
      <c r="B10" s="13" t="s">
        <v>23</v>
      </c>
      <c r="C10" s="13" t="s">
        <v>30</v>
      </c>
      <c r="D10" s="13" t="s">
        <v>31</v>
      </c>
      <c r="E10" s="26">
        <f t="shared" si="0"/>
        <v>9000</v>
      </c>
      <c r="F10" s="13">
        <v>3000</v>
      </c>
      <c r="G10" s="13">
        <v>3000</v>
      </c>
      <c r="H10" s="13">
        <v>3000</v>
      </c>
      <c r="I10" s="26">
        <f t="shared" si="1"/>
        <v>4500</v>
      </c>
      <c r="J10" s="14">
        <v>1500</v>
      </c>
      <c r="K10" s="14">
        <v>1500</v>
      </c>
      <c r="L10" s="14">
        <v>1500</v>
      </c>
      <c r="M10" s="26">
        <f t="shared" si="2"/>
        <v>3000</v>
      </c>
      <c r="N10" s="73">
        <v>1500</v>
      </c>
      <c r="O10" s="73">
        <v>1500</v>
      </c>
      <c r="P10" s="73"/>
      <c r="Q10" s="56" t="s">
        <v>54</v>
      </c>
    </row>
    <row r="11" spans="1:17" x14ac:dyDescent="0.25">
      <c r="A11" s="33" t="s">
        <v>10</v>
      </c>
      <c r="B11" s="13" t="s">
        <v>23</v>
      </c>
      <c r="C11" s="13" t="s">
        <v>30</v>
      </c>
      <c r="D11" s="13" t="s">
        <v>32</v>
      </c>
      <c r="E11" s="26">
        <f t="shared" si="0"/>
        <v>3600</v>
      </c>
      <c r="F11" s="13">
        <v>1200</v>
      </c>
      <c r="G11" s="13">
        <v>1200</v>
      </c>
      <c r="H11" s="13">
        <v>1200</v>
      </c>
      <c r="I11" s="26">
        <f t="shared" si="1"/>
        <v>4500</v>
      </c>
      <c r="J11" s="14">
        <v>1500</v>
      </c>
      <c r="K11" s="14">
        <v>1500</v>
      </c>
      <c r="L11" s="14">
        <v>1500</v>
      </c>
      <c r="M11" s="26">
        <f t="shared" si="2"/>
        <v>3000</v>
      </c>
      <c r="N11" s="73">
        <v>1500</v>
      </c>
      <c r="O11" s="73">
        <v>1500</v>
      </c>
      <c r="P11" s="73"/>
      <c r="Q11" s="56" t="s">
        <v>54</v>
      </c>
    </row>
    <row r="12" spans="1:17" ht="31.5" x14ac:dyDescent="0.25">
      <c r="A12" s="33" t="s">
        <v>11</v>
      </c>
      <c r="B12" s="13" t="s">
        <v>23</v>
      </c>
      <c r="C12" s="13" t="s">
        <v>33</v>
      </c>
      <c r="D12" s="13" t="s">
        <v>34</v>
      </c>
      <c r="E12" s="26">
        <f t="shared" si="0"/>
        <v>3600</v>
      </c>
      <c r="F12" s="13">
        <v>1200</v>
      </c>
      <c r="G12" s="13">
        <v>1200</v>
      </c>
      <c r="H12" s="13">
        <v>1200</v>
      </c>
      <c r="I12" s="26">
        <f t="shared" si="1"/>
        <v>3600</v>
      </c>
      <c r="J12" s="14">
        <v>1200</v>
      </c>
      <c r="K12" s="14">
        <v>1200</v>
      </c>
      <c r="L12" s="14">
        <v>1200</v>
      </c>
      <c r="M12" s="26">
        <f t="shared" si="2"/>
        <v>3600</v>
      </c>
      <c r="N12" s="73">
        <v>1200</v>
      </c>
      <c r="O12" s="73">
        <v>1200</v>
      </c>
      <c r="P12" s="73">
        <v>1200</v>
      </c>
      <c r="Q12" s="56" t="s">
        <v>54</v>
      </c>
    </row>
    <row r="13" spans="1:17" x14ac:dyDescent="0.25">
      <c r="A13" s="34" t="s">
        <v>12</v>
      </c>
      <c r="B13" s="13" t="s">
        <v>23</v>
      </c>
      <c r="C13" s="13" t="s">
        <v>33</v>
      </c>
      <c r="D13" s="13" t="s">
        <v>35</v>
      </c>
      <c r="E13" s="26">
        <f t="shared" si="0"/>
        <v>3900</v>
      </c>
      <c r="F13" s="13">
        <v>1300</v>
      </c>
      <c r="G13" s="13">
        <v>1300</v>
      </c>
      <c r="H13" s="13">
        <v>1300</v>
      </c>
      <c r="I13" s="26">
        <f t="shared" si="1"/>
        <v>4500</v>
      </c>
      <c r="J13" s="14">
        <v>1500</v>
      </c>
      <c r="K13" s="14">
        <v>1500</v>
      </c>
      <c r="L13" s="14">
        <v>1500</v>
      </c>
      <c r="M13" s="26">
        <f t="shared" si="2"/>
        <v>4500</v>
      </c>
      <c r="N13" s="73">
        <v>1500</v>
      </c>
      <c r="O13" s="73">
        <v>1500</v>
      </c>
      <c r="P13" s="73">
        <v>1500</v>
      </c>
      <c r="Q13" s="56" t="s">
        <v>54</v>
      </c>
    </row>
    <row r="14" spans="1:17" x14ac:dyDescent="0.25">
      <c r="A14" s="34" t="s">
        <v>13</v>
      </c>
      <c r="B14" s="13" t="s">
        <v>23</v>
      </c>
      <c r="C14" s="13" t="s">
        <v>33</v>
      </c>
      <c r="D14" s="13" t="s">
        <v>36</v>
      </c>
      <c r="E14" s="26">
        <f t="shared" si="0"/>
        <v>30000</v>
      </c>
      <c r="F14" s="13">
        <v>0</v>
      </c>
      <c r="G14" s="13">
        <v>15000</v>
      </c>
      <c r="H14" s="13">
        <v>15000</v>
      </c>
      <c r="I14" s="26">
        <f t="shared" si="1"/>
        <v>30000</v>
      </c>
      <c r="J14" s="14">
        <v>10000</v>
      </c>
      <c r="K14" s="14">
        <v>10000</v>
      </c>
      <c r="L14" s="14">
        <v>10000</v>
      </c>
      <c r="M14" s="26">
        <f t="shared" si="2"/>
        <v>50163</v>
      </c>
      <c r="N14" s="73">
        <v>16721</v>
      </c>
      <c r="O14" s="73">
        <v>16721</v>
      </c>
      <c r="P14" s="73">
        <v>16721</v>
      </c>
      <c r="Q14" s="56" t="s">
        <v>54</v>
      </c>
    </row>
    <row r="15" spans="1:17" x14ac:dyDescent="0.25">
      <c r="A15" s="34" t="s">
        <v>14</v>
      </c>
      <c r="B15" s="13" t="s">
        <v>23</v>
      </c>
      <c r="C15" s="13" t="s">
        <v>37</v>
      </c>
      <c r="D15" s="13" t="s">
        <v>31</v>
      </c>
      <c r="E15" s="26">
        <f t="shared" si="0"/>
        <v>7212</v>
      </c>
      <c r="F15" s="13">
        <v>2404</v>
      </c>
      <c r="G15" s="13">
        <v>2404</v>
      </c>
      <c r="H15" s="13">
        <v>2404</v>
      </c>
      <c r="I15" s="26">
        <f t="shared" si="1"/>
        <v>5566</v>
      </c>
      <c r="J15" s="14">
        <v>758</v>
      </c>
      <c r="K15" s="14">
        <v>2404</v>
      </c>
      <c r="L15" s="14">
        <v>2404</v>
      </c>
      <c r="M15" s="26">
        <f t="shared" si="2"/>
        <v>7212</v>
      </c>
      <c r="N15" s="73">
        <v>2404</v>
      </c>
      <c r="O15" s="73">
        <v>2404</v>
      </c>
      <c r="P15" s="73">
        <v>2404</v>
      </c>
      <c r="Q15" s="56" t="s">
        <v>54</v>
      </c>
    </row>
    <row r="16" spans="1:17" x14ac:dyDescent="0.25">
      <c r="A16" s="35" t="s">
        <v>15</v>
      </c>
      <c r="B16" s="13" t="s">
        <v>23</v>
      </c>
      <c r="C16" s="13" t="s">
        <v>37</v>
      </c>
      <c r="D16" s="13" t="s">
        <v>38</v>
      </c>
      <c r="E16" s="26">
        <f t="shared" si="0"/>
        <v>6750</v>
      </c>
      <c r="F16" s="13">
        <v>2250</v>
      </c>
      <c r="G16" s="13">
        <v>2250</v>
      </c>
      <c r="H16" s="13">
        <v>2250</v>
      </c>
      <c r="I16" s="26">
        <f t="shared" si="1"/>
        <v>6750</v>
      </c>
      <c r="J16" s="14">
        <v>2250</v>
      </c>
      <c r="K16" s="14">
        <v>2250</v>
      </c>
      <c r="L16" s="14">
        <v>2250</v>
      </c>
      <c r="M16" s="26">
        <f t="shared" si="2"/>
        <v>7650</v>
      </c>
      <c r="N16" s="73">
        <v>2550</v>
      </c>
      <c r="O16" s="73">
        <v>2550</v>
      </c>
      <c r="P16" s="73">
        <v>2550</v>
      </c>
      <c r="Q16" s="56" t="s">
        <v>54</v>
      </c>
    </row>
    <row r="17" spans="1:17" x14ac:dyDescent="0.25">
      <c r="A17" s="35" t="s">
        <v>16</v>
      </c>
      <c r="B17" s="13" t="s">
        <v>23</v>
      </c>
      <c r="C17" s="13" t="s">
        <v>42</v>
      </c>
      <c r="D17" s="13" t="s">
        <v>25</v>
      </c>
      <c r="E17" s="26">
        <f t="shared" si="0"/>
        <v>125938</v>
      </c>
      <c r="F17" s="13">
        <v>43379</v>
      </c>
      <c r="G17" s="13">
        <v>39180</v>
      </c>
      <c r="H17" s="13">
        <v>43379</v>
      </c>
      <c r="I17" s="26">
        <f t="shared" si="1"/>
        <v>127337</v>
      </c>
      <c r="J17" s="14">
        <v>41979</v>
      </c>
      <c r="K17" s="14">
        <v>43379</v>
      </c>
      <c r="L17" s="14">
        <v>41979</v>
      </c>
      <c r="M17" s="26">
        <f t="shared" si="2"/>
        <v>165734</v>
      </c>
      <c r="N17" s="73">
        <v>55712</v>
      </c>
      <c r="O17" s="73">
        <v>55711</v>
      </c>
      <c r="P17" s="73">
        <v>54311</v>
      </c>
      <c r="Q17" s="56" t="s">
        <v>54</v>
      </c>
    </row>
    <row r="18" spans="1:17" x14ac:dyDescent="0.25">
      <c r="A18" s="35" t="s">
        <v>19</v>
      </c>
      <c r="B18" s="13" t="s">
        <v>43</v>
      </c>
      <c r="C18" s="13" t="s">
        <v>44</v>
      </c>
      <c r="D18" s="13" t="s">
        <v>25</v>
      </c>
      <c r="E18" s="26">
        <f t="shared" si="0"/>
        <v>75000</v>
      </c>
      <c r="F18" s="13">
        <v>25000</v>
      </c>
      <c r="G18" s="13">
        <v>25000</v>
      </c>
      <c r="H18" s="13">
        <v>25000</v>
      </c>
      <c r="I18" s="26">
        <f t="shared" si="1"/>
        <v>85161</v>
      </c>
      <c r="J18" s="14">
        <v>28387</v>
      </c>
      <c r="K18" s="14">
        <v>28387</v>
      </c>
      <c r="L18" s="14">
        <v>28387</v>
      </c>
      <c r="M18" s="26">
        <f t="shared" si="2"/>
        <v>100582</v>
      </c>
      <c r="N18" s="73">
        <v>36097</v>
      </c>
      <c r="O18" s="73">
        <v>32242</v>
      </c>
      <c r="P18" s="73">
        <v>32243</v>
      </c>
      <c r="Q18" s="56" t="s">
        <v>54</v>
      </c>
    </row>
    <row r="19" spans="1:17" ht="31.5" x14ac:dyDescent="0.25">
      <c r="A19" s="36" t="s">
        <v>17</v>
      </c>
      <c r="B19" s="13" t="s">
        <v>55</v>
      </c>
      <c r="C19" s="13" t="s">
        <v>26</v>
      </c>
      <c r="D19" s="13" t="s">
        <v>56</v>
      </c>
      <c r="E19" s="26">
        <f t="shared" si="0"/>
        <v>360000</v>
      </c>
      <c r="F19" s="13">
        <v>100000</v>
      </c>
      <c r="G19" s="13">
        <v>160000</v>
      </c>
      <c r="H19" s="13">
        <v>100000</v>
      </c>
      <c r="I19" s="26">
        <f t="shared" si="1"/>
        <v>358000</v>
      </c>
      <c r="J19" s="14">
        <v>146000</v>
      </c>
      <c r="K19" s="14">
        <v>106000</v>
      </c>
      <c r="L19" s="14">
        <v>106000</v>
      </c>
      <c r="M19" s="26">
        <f t="shared" si="2"/>
        <v>318000</v>
      </c>
      <c r="N19" s="73">
        <v>106000</v>
      </c>
      <c r="O19" s="73">
        <v>106000</v>
      </c>
      <c r="P19" s="73">
        <v>106000</v>
      </c>
      <c r="Q19" s="56" t="s">
        <v>54</v>
      </c>
    </row>
    <row r="20" spans="1:17" x14ac:dyDescent="0.25">
      <c r="A20" s="24" t="s">
        <v>4</v>
      </c>
      <c r="B20" s="13" t="s">
        <v>23</v>
      </c>
      <c r="C20" s="13" t="s">
        <v>24</v>
      </c>
      <c r="D20" s="13" t="s">
        <v>25</v>
      </c>
      <c r="E20" s="26">
        <f>F20+G20+H20</f>
        <v>6300</v>
      </c>
      <c r="F20" s="13">
        <v>2100</v>
      </c>
      <c r="G20" s="13">
        <v>2100</v>
      </c>
      <c r="H20" s="13">
        <v>2100</v>
      </c>
      <c r="I20" s="26">
        <f>J20+K20+L20</f>
        <v>3207</v>
      </c>
      <c r="J20" s="14">
        <v>1069</v>
      </c>
      <c r="K20" s="14">
        <v>1069</v>
      </c>
      <c r="L20" s="16">
        <v>1069</v>
      </c>
      <c r="M20" s="26">
        <f>N20+O20+P20</f>
        <v>3204</v>
      </c>
      <c r="N20" s="72">
        <v>1068</v>
      </c>
      <c r="O20" s="72">
        <v>1068</v>
      </c>
      <c r="P20" s="72">
        <v>1068</v>
      </c>
      <c r="Q20" s="60" t="s">
        <v>57</v>
      </c>
    </row>
    <row r="21" spans="1:17" x14ac:dyDescent="0.25">
      <c r="A21" s="29" t="s">
        <v>5</v>
      </c>
      <c r="B21" s="13" t="s">
        <v>23</v>
      </c>
      <c r="C21" s="13" t="s">
        <v>26</v>
      </c>
      <c r="D21" s="13" t="s">
        <v>25</v>
      </c>
      <c r="E21" s="26">
        <f t="shared" ref="E21:E34" si="3">F21+G21+H21</f>
        <v>11178</v>
      </c>
      <c r="F21" s="13">
        <v>3726</v>
      </c>
      <c r="G21" s="13">
        <v>3726</v>
      </c>
      <c r="H21" s="13">
        <v>3726</v>
      </c>
      <c r="I21" s="26">
        <f t="shared" ref="I21:I34" si="4">J21+K21+L21</f>
        <v>6781</v>
      </c>
      <c r="J21" s="14">
        <v>2261</v>
      </c>
      <c r="K21" s="14">
        <v>2260</v>
      </c>
      <c r="L21" s="16">
        <v>2260</v>
      </c>
      <c r="M21" s="26">
        <f t="shared" ref="M21:M34" si="5">N21+O21+P21</f>
        <v>6780</v>
      </c>
      <c r="N21" s="72">
        <v>2260</v>
      </c>
      <c r="O21" s="72">
        <v>2260</v>
      </c>
      <c r="P21" s="72">
        <v>2260</v>
      </c>
      <c r="Q21" s="60" t="s">
        <v>57</v>
      </c>
    </row>
    <row r="22" spans="1:17" x14ac:dyDescent="0.25">
      <c r="A22" s="30" t="s">
        <v>7</v>
      </c>
      <c r="B22" s="13" t="s">
        <v>23</v>
      </c>
      <c r="C22" s="13" t="s">
        <v>45</v>
      </c>
      <c r="D22" s="13" t="s">
        <v>25</v>
      </c>
      <c r="E22" s="26">
        <f t="shared" si="3"/>
        <v>4500</v>
      </c>
      <c r="F22" s="13">
        <v>1500</v>
      </c>
      <c r="G22" s="13">
        <v>1500</v>
      </c>
      <c r="H22" s="13">
        <v>1500</v>
      </c>
      <c r="I22" s="26">
        <f t="shared" si="4"/>
        <v>900</v>
      </c>
      <c r="J22" s="14">
        <v>300</v>
      </c>
      <c r="K22" s="14">
        <v>300</v>
      </c>
      <c r="L22" s="16">
        <v>300</v>
      </c>
      <c r="M22" s="26">
        <f t="shared" si="5"/>
        <v>897</v>
      </c>
      <c r="N22" s="72">
        <v>299</v>
      </c>
      <c r="O22" s="72">
        <v>299</v>
      </c>
      <c r="P22" s="72">
        <v>299</v>
      </c>
      <c r="Q22" s="60" t="s">
        <v>57</v>
      </c>
    </row>
    <row r="23" spans="1:17" x14ac:dyDescent="0.25">
      <c r="A23" s="31" t="s">
        <v>8</v>
      </c>
      <c r="B23" s="13" t="s">
        <v>23</v>
      </c>
      <c r="C23" s="13" t="s">
        <v>28</v>
      </c>
      <c r="D23" s="13" t="s">
        <v>25</v>
      </c>
      <c r="E23" s="26">
        <f t="shared" si="3"/>
        <v>1500</v>
      </c>
      <c r="F23" s="13">
        <v>500</v>
      </c>
      <c r="G23" s="13">
        <v>500</v>
      </c>
      <c r="H23" s="13">
        <v>500</v>
      </c>
      <c r="I23" s="26">
        <f t="shared" si="4"/>
        <v>300</v>
      </c>
      <c r="J23" s="14">
        <v>100</v>
      </c>
      <c r="K23" s="14">
        <v>100</v>
      </c>
      <c r="L23" s="16">
        <v>100</v>
      </c>
      <c r="M23" s="26">
        <f t="shared" si="5"/>
        <v>300</v>
      </c>
      <c r="N23" s="72">
        <v>100</v>
      </c>
      <c r="O23" s="72">
        <v>100</v>
      </c>
      <c r="P23" s="72">
        <v>100</v>
      </c>
      <c r="Q23" s="60" t="s">
        <v>57</v>
      </c>
    </row>
    <row r="24" spans="1:17" ht="47.25" x14ac:dyDescent="0.25">
      <c r="A24" s="32" t="s">
        <v>9</v>
      </c>
      <c r="B24" s="13" t="s">
        <v>23</v>
      </c>
      <c r="C24" s="13" t="s">
        <v>29</v>
      </c>
      <c r="D24" s="13" t="s">
        <v>25</v>
      </c>
      <c r="E24" s="26">
        <f t="shared" si="3"/>
        <v>600</v>
      </c>
      <c r="F24" s="13">
        <v>200</v>
      </c>
      <c r="G24" s="13">
        <v>200</v>
      </c>
      <c r="H24" s="13">
        <v>200</v>
      </c>
      <c r="I24" s="26">
        <f t="shared" si="4"/>
        <v>150</v>
      </c>
      <c r="J24" s="14">
        <v>50</v>
      </c>
      <c r="K24" s="14">
        <v>50</v>
      </c>
      <c r="L24" s="16">
        <v>50</v>
      </c>
      <c r="M24" s="26">
        <f t="shared" si="5"/>
        <v>150</v>
      </c>
      <c r="N24" s="72">
        <v>50</v>
      </c>
      <c r="O24" s="72">
        <v>50</v>
      </c>
      <c r="P24" s="72">
        <v>50</v>
      </c>
      <c r="Q24" s="60" t="s">
        <v>57</v>
      </c>
    </row>
    <row r="25" spans="1:17" x14ac:dyDescent="0.25">
      <c r="A25" s="33" t="s">
        <v>10</v>
      </c>
      <c r="B25" s="13" t="s">
        <v>23</v>
      </c>
      <c r="C25" s="13" t="s">
        <v>30</v>
      </c>
      <c r="D25" s="13" t="s">
        <v>31</v>
      </c>
      <c r="E25" s="26">
        <f t="shared" si="3"/>
        <v>2700</v>
      </c>
      <c r="F25" s="13">
        <v>900</v>
      </c>
      <c r="G25" s="13">
        <v>900</v>
      </c>
      <c r="H25" s="13">
        <v>900</v>
      </c>
      <c r="I25" s="26">
        <f t="shared" si="4"/>
        <v>300</v>
      </c>
      <c r="J25" s="14">
        <v>100</v>
      </c>
      <c r="K25" s="14">
        <v>100</v>
      </c>
      <c r="L25" s="16">
        <v>100</v>
      </c>
      <c r="M25" s="26">
        <f t="shared" si="5"/>
        <v>300</v>
      </c>
      <c r="N25" s="72">
        <v>100</v>
      </c>
      <c r="O25" s="72">
        <v>100</v>
      </c>
      <c r="P25" s="72">
        <v>100</v>
      </c>
      <c r="Q25" s="60" t="s">
        <v>57</v>
      </c>
    </row>
    <row r="26" spans="1:17" ht="31.5" x14ac:dyDescent="0.25">
      <c r="A26" s="33" t="s">
        <v>11</v>
      </c>
      <c r="B26" s="13" t="s">
        <v>23</v>
      </c>
      <c r="C26" s="13" t="s">
        <v>30</v>
      </c>
      <c r="D26" s="13" t="s">
        <v>32</v>
      </c>
      <c r="E26" s="26">
        <f t="shared" si="3"/>
        <v>2100</v>
      </c>
      <c r="F26" s="13">
        <v>700</v>
      </c>
      <c r="G26" s="13">
        <v>700</v>
      </c>
      <c r="H26" s="13">
        <v>700</v>
      </c>
      <c r="I26" s="26">
        <f t="shared" si="4"/>
        <v>634</v>
      </c>
      <c r="J26" s="14">
        <v>212</v>
      </c>
      <c r="K26" s="14">
        <v>211</v>
      </c>
      <c r="L26" s="16">
        <v>211</v>
      </c>
      <c r="M26" s="26">
        <f t="shared" si="5"/>
        <v>633</v>
      </c>
      <c r="N26" s="72">
        <v>211</v>
      </c>
      <c r="O26" s="72">
        <v>211</v>
      </c>
      <c r="P26" s="72">
        <v>211</v>
      </c>
      <c r="Q26" s="60" t="s">
        <v>57</v>
      </c>
    </row>
    <row r="27" spans="1:17" x14ac:dyDescent="0.25">
      <c r="A27" s="34" t="s">
        <v>12</v>
      </c>
      <c r="B27" s="13" t="s">
        <v>23</v>
      </c>
      <c r="C27" s="13" t="s">
        <v>33</v>
      </c>
      <c r="D27" s="13" t="s">
        <v>34</v>
      </c>
      <c r="E27" s="26">
        <f t="shared" si="3"/>
        <v>2700</v>
      </c>
      <c r="F27" s="13">
        <v>900</v>
      </c>
      <c r="G27" s="13">
        <v>900</v>
      </c>
      <c r="H27" s="13">
        <v>900</v>
      </c>
      <c r="I27" s="26">
        <f t="shared" si="4"/>
        <v>576</v>
      </c>
      <c r="J27" s="14">
        <v>192</v>
      </c>
      <c r="K27" s="14">
        <v>192</v>
      </c>
      <c r="L27" s="16">
        <v>192</v>
      </c>
      <c r="M27" s="26">
        <f t="shared" si="5"/>
        <v>573</v>
      </c>
      <c r="N27" s="72">
        <v>191</v>
      </c>
      <c r="O27" s="72">
        <v>191</v>
      </c>
      <c r="P27" s="72">
        <v>191</v>
      </c>
      <c r="Q27" s="60" t="s">
        <v>57</v>
      </c>
    </row>
    <row r="28" spans="1:17" x14ac:dyDescent="0.25">
      <c r="A28" s="34" t="s">
        <v>13</v>
      </c>
      <c r="B28" s="13" t="s">
        <v>23</v>
      </c>
      <c r="C28" s="13" t="s">
        <v>33</v>
      </c>
      <c r="D28" s="13" t="s">
        <v>35</v>
      </c>
      <c r="E28" s="26">
        <f t="shared" si="3"/>
        <v>2250</v>
      </c>
      <c r="F28" s="13">
        <v>750</v>
      </c>
      <c r="G28" s="13">
        <v>750</v>
      </c>
      <c r="H28" s="13">
        <v>750</v>
      </c>
      <c r="I28" s="26">
        <f t="shared" si="4"/>
        <v>1227</v>
      </c>
      <c r="J28" s="14">
        <v>409</v>
      </c>
      <c r="K28" s="14">
        <v>409</v>
      </c>
      <c r="L28" s="16">
        <v>409</v>
      </c>
      <c r="M28" s="26">
        <f t="shared" si="5"/>
        <v>1225</v>
      </c>
      <c r="N28" s="72">
        <v>409</v>
      </c>
      <c r="O28" s="72">
        <v>408</v>
      </c>
      <c r="P28" s="72">
        <v>408</v>
      </c>
      <c r="Q28" s="60" t="s">
        <v>57</v>
      </c>
    </row>
    <row r="29" spans="1:17" x14ac:dyDescent="0.25">
      <c r="A29" s="34" t="s">
        <v>14</v>
      </c>
      <c r="B29" s="13" t="s">
        <v>23</v>
      </c>
      <c r="C29" s="13" t="s">
        <v>33</v>
      </c>
      <c r="D29" s="13" t="s">
        <v>36</v>
      </c>
      <c r="E29" s="26">
        <f t="shared" si="3"/>
        <v>22761</v>
      </c>
      <c r="F29" s="13">
        <v>7587</v>
      </c>
      <c r="G29" s="13">
        <v>7587</v>
      </c>
      <c r="H29" s="13">
        <v>7587</v>
      </c>
      <c r="I29" s="26">
        <f t="shared" si="4"/>
        <v>4500</v>
      </c>
      <c r="J29" s="14">
        <v>1500</v>
      </c>
      <c r="K29" s="14">
        <v>1500</v>
      </c>
      <c r="L29" s="16">
        <v>1500</v>
      </c>
      <c r="M29" s="26">
        <f t="shared" si="5"/>
        <v>4500</v>
      </c>
      <c r="N29" s="72">
        <v>1500</v>
      </c>
      <c r="O29" s="72">
        <v>1500</v>
      </c>
      <c r="P29" s="72">
        <v>1500</v>
      </c>
      <c r="Q29" s="60" t="s">
        <v>57</v>
      </c>
    </row>
    <row r="30" spans="1:17" x14ac:dyDescent="0.25">
      <c r="A30" s="35" t="s">
        <v>15</v>
      </c>
      <c r="B30" s="13" t="s">
        <v>23</v>
      </c>
      <c r="C30" s="13" t="s">
        <v>37</v>
      </c>
      <c r="D30" s="13" t="s">
        <v>31</v>
      </c>
      <c r="E30" s="26">
        <f t="shared" si="3"/>
        <v>1800</v>
      </c>
      <c r="F30" s="13">
        <v>600</v>
      </c>
      <c r="G30" s="13">
        <v>600</v>
      </c>
      <c r="H30" s="13">
        <v>600</v>
      </c>
      <c r="I30" s="26">
        <f t="shared" si="4"/>
        <v>2700</v>
      </c>
      <c r="J30" s="14">
        <v>900</v>
      </c>
      <c r="K30" s="14">
        <v>900</v>
      </c>
      <c r="L30" s="16">
        <v>900</v>
      </c>
      <c r="M30" s="26">
        <f t="shared" si="5"/>
        <v>2700</v>
      </c>
      <c r="N30" s="72">
        <v>900</v>
      </c>
      <c r="O30" s="72">
        <v>900</v>
      </c>
      <c r="P30" s="72">
        <v>900</v>
      </c>
      <c r="Q30" s="60" t="s">
        <v>57</v>
      </c>
    </row>
    <row r="31" spans="1:17" x14ac:dyDescent="0.25">
      <c r="A31" s="35" t="s">
        <v>16</v>
      </c>
      <c r="B31" s="13" t="s">
        <v>23</v>
      </c>
      <c r="C31" s="13" t="s">
        <v>37</v>
      </c>
      <c r="D31" s="13" t="s">
        <v>38</v>
      </c>
      <c r="E31" s="26">
        <f t="shared" si="3"/>
        <v>1062</v>
      </c>
      <c r="F31" s="13">
        <v>354</v>
      </c>
      <c r="G31" s="13">
        <v>354</v>
      </c>
      <c r="H31" s="13">
        <v>354</v>
      </c>
      <c r="I31" s="26">
        <f t="shared" si="4"/>
        <v>1062</v>
      </c>
      <c r="J31" s="14">
        <v>354</v>
      </c>
      <c r="K31" s="14">
        <v>354</v>
      </c>
      <c r="L31" s="16">
        <v>354</v>
      </c>
      <c r="M31" s="26">
        <f t="shared" si="5"/>
        <v>1062</v>
      </c>
      <c r="N31" s="72">
        <v>354</v>
      </c>
      <c r="O31" s="72">
        <v>354</v>
      </c>
      <c r="P31" s="72">
        <v>354</v>
      </c>
      <c r="Q31" s="60" t="s">
        <v>57</v>
      </c>
    </row>
    <row r="32" spans="1:17" x14ac:dyDescent="0.25">
      <c r="A32" s="35" t="s">
        <v>19</v>
      </c>
      <c r="B32" s="13" t="s">
        <v>23</v>
      </c>
      <c r="C32" s="13" t="s">
        <v>42</v>
      </c>
      <c r="D32" s="13" t="s">
        <v>25</v>
      </c>
      <c r="E32" s="26">
        <f t="shared" si="3"/>
        <v>125938</v>
      </c>
      <c r="F32" s="13">
        <v>41980</v>
      </c>
      <c r="G32" s="13">
        <v>41979</v>
      </c>
      <c r="H32" s="13">
        <v>41979</v>
      </c>
      <c r="I32" s="26">
        <f t="shared" si="4"/>
        <v>113534</v>
      </c>
      <c r="J32" s="14">
        <v>39010</v>
      </c>
      <c r="K32" s="14">
        <v>37262</v>
      </c>
      <c r="L32" s="16">
        <v>37262</v>
      </c>
      <c r="M32" s="26">
        <f t="shared" si="5"/>
        <v>61928</v>
      </c>
      <c r="N32" s="72">
        <v>37847</v>
      </c>
      <c r="O32" s="72">
        <v>22519</v>
      </c>
      <c r="P32" s="72">
        <v>1562</v>
      </c>
      <c r="Q32" s="60" t="s">
        <v>57</v>
      </c>
    </row>
    <row r="33" spans="1:17" ht="31.5" x14ac:dyDescent="0.25">
      <c r="A33" s="36" t="s">
        <v>17</v>
      </c>
      <c r="B33" s="13" t="s">
        <v>23</v>
      </c>
      <c r="C33" s="13" t="s">
        <v>40</v>
      </c>
      <c r="D33" s="13" t="s">
        <v>41</v>
      </c>
      <c r="E33" s="26">
        <f t="shared" si="3"/>
        <v>7000</v>
      </c>
      <c r="F33" s="13">
        <v>7000</v>
      </c>
      <c r="G33" s="13">
        <v>0</v>
      </c>
      <c r="H33" s="13">
        <v>0</v>
      </c>
      <c r="I33" s="26">
        <f t="shared" si="4"/>
        <v>1263</v>
      </c>
      <c r="J33" s="14">
        <v>421</v>
      </c>
      <c r="K33" s="14">
        <v>421</v>
      </c>
      <c r="L33" s="16">
        <v>421</v>
      </c>
      <c r="M33" s="26">
        <f t="shared" si="5"/>
        <v>1262</v>
      </c>
      <c r="N33" s="72">
        <v>421</v>
      </c>
      <c r="O33" s="72">
        <v>421</v>
      </c>
      <c r="P33" s="72">
        <v>420</v>
      </c>
      <c r="Q33" s="60" t="s">
        <v>57</v>
      </c>
    </row>
    <row r="34" spans="1:17" x14ac:dyDescent="0.25">
      <c r="A34" s="34" t="s">
        <v>20</v>
      </c>
      <c r="B34" s="13" t="s">
        <v>43</v>
      </c>
      <c r="C34" s="13" t="s">
        <v>44</v>
      </c>
      <c r="D34" s="13" t="s">
        <v>25</v>
      </c>
      <c r="E34" s="26">
        <f t="shared" si="3"/>
        <v>31017</v>
      </c>
      <c r="F34" s="13">
        <v>10339</v>
      </c>
      <c r="G34" s="13">
        <v>10339</v>
      </c>
      <c r="H34" s="13">
        <v>10339</v>
      </c>
      <c r="I34" s="26">
        <f t="shared" si="4"/>
        <v>34650</v>
      </c>
      <c r="J34" s="14">
        <v>11550</v>
      </c>
      <c r="K34" s="14">
        <v>11550</v>
      </c>
      <c r="L34" s="16">
        <v>11550</v>
      </c>
      <c r="M34" s="26">
        <f t="shared" si="5"/>
        <v>34650</v>
      </c>
      <c r="N34" s="72">
        <v>11550</v>
      </c>
      <c r="O34" s="72">
        <v>11550</v>
      </c>
      <c r="P34" s="72">
        <v>11550</v>
      </c>
      <c r="Q34" s="60" t="s">
        <v>57</v>
      </c>
    </row>
    <row r="35" spans="1:17" x14ac:dyDescent="0.25">
      <c r="A35" s="24" t="s">
        <v>4</v>
      </c>
      <c r="B35" s="25" t="s">
        <v>23</v>
      </c>
      <c r="C35" s="25" t="s">
        <v>24</v>
      </c>
      <c r="D35" s="25" t="s">
        <v>25</v>
      </c>
      <c r="E35" s="26">
        <f>F35+G35+H35</f>
        <v>8100</v>
      </c>
      <c r="F35" s="25">
        <v>2700</v>
      </c>
      <c r="G35" s="25">
        <v>2700</v>
      </c>
      <c r="H35" s="25">
        <v>2700</v>
      </c>
      <c r="I35" s="26">
        <f>J35+K35+L35</f>
        <v>6590</v>
      </c>
      <c r="J35" s="27">
        <v>2530</v>
      </c>
      <c r="K35" s="27">
        <v>2530</v>
      </c>
      <c r="L35" s="28">
        <v>1530</v>
      </c>
      <c r="M35" s="26">
        <f>N35+O35+P35</f>
        <v>18321</v>
      </c>
      <c r="N35" s="73">
        <v>6576</v>
      </c>
      <c r="O35" s="73">
        <v>5030</v>
      </c>
      <c r="P35" s="73">
        <v>6715</v>
      </c>
      <c r="Q35" s="60" t="s">
        <v>58</v>
      </c>
    </row>
    <row r="36" spans="1:17" x14ac:dyDescent="0.25">
      <c r="A36" s="29" t="s">
        <v>5</v>
      </c>
      <c r="B36" s="25" t="s">
        <v>23</v>
      </c>
      <c r="C36" s="25" t="s">
        <v>26</v>
      </c>
      <c r="D36" s="25" t="s">
        <v>25</v>
      </c>
      <c r="E36" s="26">
        <f t="shared" ref="E36:E49" si="6">F36+G36+H36</f>
        <v>9000</v>
      </c>
      <c r="F36" s="25">
        <v>3000</v>
      </c>
      <c r="G36" s="25">
        <v>3000</v>
      </c>
      <c r="H36" s="25">
        <v>3000</v>
      </c>
      <c r="I36" s="26">
        <f t="shared" ref="I36:I49" si="7">J36+K36+L36</f>
        <v>6210</v>
      </c>
      <c r="J36" s="27">
        <v>2070</v>
      </c>
      <c r="K36" s="27">
        <v>2070</v>
      </c>
      <c r="L36" s="28">
        <v>2070</v>
      </c>
      <c r="M36" s="26">
        <f t="shared" ref="M36:M49" si="8">N36+O36+P36</f>
        <v>18672.05</v>
      </c>
      <c r="N36" s="73">
        <v>7017</v>
      </c>
      <c r="O36" s="73">
        <v>5105</v>
      </c>
      <c r="P36" s="74">
        <v>6550.05</v>
      </c>
      <c r="Q36" s="60" t="s">
        <v>58</v>
      </c>
    </row>
    <row r="37" spans="1:17" x14ac:dyDescent="0.25">
      <c r="A37" s="30" t="s">
        <v>7</v>
      </c>
      <c r="B37" s="25" t="s">
        <v>23</v>
      </c>
      <c r="C37" s="25" t="s">
        <v>27</v>
      </c>
      <c r="D37" s="25" t="s">
        <v>25</v>
      </c>
      <c r="E37" s="26">
        <f t="shared" si="6"/>
        <v>0</v>
      </c>
      <c r="F37" s="25">
        <v>0</v>
      </c>
      <c r="G37" s="25">
        <v>0</v>
      </c>
      <c r="H37" s="25">
        <v>0</v>
      </c>
      <c r="I37" s="26">
        <f t="shared" si="7"/>
        <v>0</v>
      </c>
      <c r="J37" s="27">
        <v>0</v>
      </c>
      <c r="K37" s="27">
        <v>0</v>
      </c>
      <c r="L37" s="28">
        <v>0</v>
      </c>
      <c r="M37" s="26">
        <f t="shared" si="8"/>
        <v>4677</v>
      </c>
      <c r="N37" s="73">
        <v>1559</v>
      </c>
      <c r="O37" s="73">
        <v>1559</v>
      </c>
      <c r="P37" s="73">
        <v>1559</v>
      </c>
      <c r="Q37" s="60" t="s">
        <v>58</v>
      </c>
    </row>
    <row r="38" spans="1:17" x14ac:dyDescent="0.25">
      <c r="A38" s="31" t="s">
        <v>8</v>
      </c>
      <c r="B38" s="13" t="s">
        <v>23</v>
      </c>
      <c r="C38" s="13" t="s">
        <v>28</v>
      </c>
      <c r="D38" s="13" t="s">
        <v>25</v>
      </c>
      <c r="E38" s="26">
        <f t="shared" si="6"/>
        <v>1200</v>
      </c>
      <c r="F38" s="13">
        <v>400</v>
      </c>
      <c r="G38" s="13">
        <v>400</v>
      </c>
      <c r="H38" s="13">
        <v>400</v>
      </c>
      <c r="I38" s="26">
        <f t="shared" si="7"/>
        <v>1611</v>
      </c>
      <c r="J38" s="27">
        <v>537</v>
      </c>
      <c r="K38" s="27">
        <v>537</v>
      </c>
      <c r="L38" s="28">
        <v>537</v>
      </c>
      <c r="M38" s="26">
        <f t="shared" si="8"/>
        <v>1611</v>
      </c>
      <c r="N38" s="73">
        <v>537</v>
      </c>
      <c r="O38" s="73">
        <v>537</v>
      </c>
      <c r="P38" s="73">
        <v>537</v>
      </c>
      <c r="Q38" s="60" t="s">
        <v>58</v>
      </c>
    </row>
    <row r="39" spans="1:17" ht="47.25" x14ac:dyDescent="0.25">
      <c r="A39" s="32" t="s">
        <v>9</v>
      </c>
      <c r="B39" s="13" t="s">
        <v>23</v>
      </c>
      <c r="C39" s="13" t="s">
        <v>29</v>
      </c>
      <c r="D39" s="13" t="s">
        <v>25</v>
      </c>
      <c r="E39" s="26">
        <f t="shared" si="6"/>
        <v>332</v>
      </c>
      <c r="F39" s="13">
        <v>110</v>
      </c>
      <c r="G39" s="13">
        <v>111</v>
      </c>
      <c r="H39" s="13">
        <v>111</v>
      </c>
      <c r="I39" s="26">
        <f t="shared" si="7"/>
        <v>276</v>
      </c>
      <c r="J39" s="27">
        <v>92</v>
      </c>
      <c r="K39" s="27">
        <v>92</v>
      </c>
      <c r="L39" s="28">
        <v>92</v>
      </c>
      <c r="M39" s="26">
        <f t="shared" si="8"/>
        <v>276</v>
      </c>
      <c r="N39" s="73">
        <v>92</v>
      </c>
      <c r="O39" s="73">
        <v>92</v>
      </c>
      <c r="P39" s="73">
        <v>92</v>
      </c>
      <c r="Q39" s="60" t="s">
        <v>58</v>
      </c>
    </row>
    <row r="40" spans="1:17" x14ac:dyDescent="0.25">
      <c r="A40" s="33" t="s">
        <v>10</v>
      </c>
      <c r="B40" s="13" t="s">
        <v>23</v>
      </c>
      <c r="C40" s="13" t="s">
        <v>30</v>
      </c>
      <c r="D40" s="13" t="s">
        <v>31</v>
      </c>
      <c r="E40" s="26">
        <f t="shared" si="6"/>
        <v>1260</v>
      </c>
      <c r="F40" s="13">
        <v>420</v>
      </c>
      <c r="G40" s="13">
        <v>420</v>
      </c>
      <c r="H40" s="13">
        <v>420</v>
      </c>
      <c r="I40" s="26">
        <f t="shared" si="7"/>
        <v>1298</v>
      </c>
      <c r="J40" s="27">
        <v>433</v>
      </c>
      <c r="K40" s="27">
        <v>433</v>
      </c>
      <c r="L40" s="28">
        <v>432</v>
      </c>
      <c r="M40" s="26">
        <f t="shared" si="8"/>
        <v>1296</v>
      </c>
      <c r="N40" s="73">
        <v>432</v>
      </c>
      <c r="O40" s="73">
        <v>432</v>
      </c>
      <c r="P40" s="73">
        <v>432</v>
      </c>
      <c r="Q40" s="60" t="s">
        <v>58</v>
      </c>
    </row>
    <row r="41" spans="1:17" ht="31.5" x14ac:dyDescent="0.25">
      <c r="A41" s="33" t="s">
        <v>11</v>
      </c>
      <c r="B41" s="13" t="s">
        <v>23</v>
      </c>
      <c r="C41" s="13" t="s">
        <v>30</v>
      </c>
      <c r="D41" s="13" t="s">
        <v>32</v>
      </c>
      <c r="E41" s="26">
        <f t="shared" si="6"/>
        <v>945</v>
      </c>
      <c r="F41" s="13">
        <v>315</v>
      </c>
      <c r="G41" s="13">
        <v>315</v>
      </c>
      <c r="H41" s="13">
        <v>315</v>
      </c>
      <c r="I41" s="26">
        <f t="shared" si="7"/>
        <v>1515</v>
      </c>
      <c r="J41" s="27">
        <v>505</v>
      </c>
      <c r="K41" s="27">
        <v>505</v>
      </c>
      <c r="L41" s="28">
        <v>505</v>
      </c>
      <c r="M41" s="26">
        <f t="shared" si="8"/>
        <v>1512</v>
      </c>
      <c r="N41" s="73">
        <v>504</v>
      </c>
      <c r="O41" s="73">
        <v>504</v>
      </c>
      <c r="P41" s="73">
        <v>504</v>
      </c>
      <c r="Q41" s="60" t="s">
        <v>58</v>
      </c>
    </row>
    <row r="42" spans="1:17" x14ac:dyDescent="0.25">
      <c r="A42" s="34" t="s">
        <v>12</v>
      </c>
      <c r="B42" s="13" t="s">
        <v>23</v>
      </c>
      <c r="C42" s="13" t="s">
        <v>33</v>
      </c>
      <c r="D42" s="13" t="s">
        <v>34</v>
      </c>
      <c r="E42" s="26">
        <f t="shared" si="6"/>
        <v>900</v>
      </c>
      <c r="F42" s="13">
        <v>300</v>
      </c>
      <c r="G42" s="13">
        <v>300</v>
      </c>
      <c r="H42" s="13">
        <v>300</v>
      </c>
      <c r="I42" s="26">
        <f t="shared" si="7"/>
        <v>1059</v>
      </c>
      <c r="J42" s="27">
        <v>353</v>
      </c>
      <c r="K42" s="27">
        <v>353</v>
      </c>
      <c r="L42" s="28">
        <v>353</v>
      </c>
      <c r="M42" s="26">
        <f t="shared" si="8"/>
        <v>1059</v>
      </c>
      <c r="N42" s="73">
        <v>353</v>
      </c>
      <c r="O42" s="73">
        <v>353</v>
      </c>
      <c r="P42" s="73">
        <v>353</v>
      </c>
      <c r="Q42" s="60" t="s">
        <v>58</v>
      </c>
    </row>
    <row r="43" spans="1:17" x14ac:dyDescent="0.25">
      <c r="A43" s="34" t="s">
        <v>13</v>
      </c>
      <c r="B43" s="13" t="s">
        <v>23</v>
      </c>
      <c r="C43" s="13" t="s">
        <v>33</v>
      </c>
      <c r="D43" s="13" t="s">
        <v>35</v>
      </c>
      <c r="E43" s="26">
        <f t="shared" si="6"/>
        <v>1260</v>
      </c>
      <c r="F43" s="13">
        <v>420</v>
      </c>
      <c r="G43" s="13">
        <v>420</v>
      </c>
      <c r="H43" s="13">
        <v>420</v>
      </c>
      <c r="I43" s="26">
        <f t="shared" si="7"/>
        <v>1413</v>
      </c>
      <c r="J43" s="27">
        <v>471</v>
      </c>
      <c r="K43" s="27">
        <v>471</v>
      </c>
      <c r="L43" s="28">
        <v>471</v>
      </c>
      <c r="M43" s="26">
        <f t="shared" si="8"/>
        <v>1413</v>
      </c>
      <c r="N43" s="73">
        <v>471</v>
      </c>
      <c r="O43" s="73">
        <v>471</v>
      </c>
      <c r="P43" s="73">
        <v>471</v>
      </c>
      <c r="Q43" s="60" t="s">
        <v>58</v>
      </c>
    </row>
    <row r="44" spans="1:17" x14ac:dyDescent="0.25">
      <c r="A44" s="34" t="s">
        <v>14</v>
      </c>
      <c r="B44" s="13" t="s">
        <v>23</v>
      </c>
      <c r="C44" s="13" t="s">
        <v>33</v>
      </c>
      <c r="D44" s="13" t="s">
        <v>36</v>
      </c>
      <c r="E44" s="26">
        <f t="shared" si="6"/>
        <v>24900</v>
      </c>
      <c r="F44" s="13">
        <v>8300</v>
      </c>
      <c r="G44" s="13">
        <v>8300</v>
      </c>
      <c r="H44" s="13">
        <v>8300</v>
      </c>
      <c r="I44" s="26">
        <f t="shared" si="7"/>
        <v>14280</v>
      </c>
      <c r="J44" s="27">
        <v>4760</v>
      </c>
      <c r="K44" s="27">
        <v>4760</v>
      </c>
      <c r="L44" s="28">
        <v>4760</v>
      </c>
      <c r="M44" s="26">
        <f t="shared" si="8"/>
        <v>18797</v>
      </c>
      <c r="N44" s="73">
        <v>6266</v>
      </c>
      <c r="O44" s="73">
        <v>6266</v>
      </c>
      <c r="P44" s="73">
        <v>6265</v>
      </c>
      <c r="Q44" s="60" t="s">
        <v>58</v>
      </c>
    </row>
    <row r="45" spans="1:17" x14ac:dyDescent="0.25">
      <c r="A45" s="35" t="s">
        <v>15</v>
      </c>
      <c r="B45" s="13" t="s">
        <v>23</v>
      </c>
      <c r="C45" s="13" t="s">
        <v>37</v>
      </c>
      <c r="D45" s="13" t="s">
        <v>31</v>
      </c>
      <c r="E45" s="26">
        <f t="shared" si="6"/>
        <v>1260</v>
      </c>
      <c r="F45" s="13">
        <v>420</v>
      </c>
      <c r="G45" s="13">
        <v>420</v>
      </c>
      <c r="H45" s="13">
        <v>420</v>
      </c>
      <c r="I45" s="26">
        <f t="shared" si="7"/>
        <v>2513</v>
      </c>
      <c r="J45" s="27">
        <v>1004</v>
      </c>
      <c r="K45" s="27">
        <v>1004</v>
      </c>
      <c r="L45" s="28">
        <v>505</v>
      </c>
      <c r="M45" s="26">
        <f t="shared" si="8"/>
        <v>3852</v>
      </c>
      <c r="N45" s="73">
        <v>1504</v>
      </c>
      <c r="O45" s="73">
        <v>1174</v>
      </c>
      <c r="P45" s="73">
        <v>1174</v>
      </c>
      <c r="Q45" s="60" t="s">
        <v>58</v>
      </c>
    </row>
    <row r="46" spans="1:17" x14ac:dyDescent="0.25">
      <c r="A46" s="35" t="s">
        <v>16</v>
      </c>
      <c r="B46" s="13" t="s">
        <v>23</v>
      </c>
      <c r="C46" s="13" t="s">
        <v>37</v>
      </c>
      <c r="D46" s="13" t="s">
        <v>38</v>
      </c>
      <c r="E46" s="26">
        <f t="shared" si="6"/>
        <v>3000</v>
      </c>
      <c r="F46" s="13">
        <v>1000</v>
      </c>
      <c r="G46" s="13">
        <v>1000</v>
      </c>
      <c r="H46" s="13">
        <v>1000</v>
      </c>
      <c r="I46" s="26">
        <f t="shared" si="7"/>
        <v>2721</v>
      </c>
      <c r="J46" s="27">
        <v>907</v>
      </c>
      <c r="K46" s="27">
        <v>907</v>
      </c>
      <c r="L46" s="28">
        <v>907</v>
      </c>
      <c r="M46" s="26">
        <f t="shared" si="8"/>
        <v>3381</v>
      </c>
      <c r="N46" s="73">
        <v>907</v>
      </c>
      <c r="O46" s="73">
        <v>1237</v>
      </c>
      <c r="P46" s="73">
        <v>1237</v>
      </c>
      <c r="Q46" s="60" t="s">
        <v>58</v>
      </c>
    </row>
    <row r="47" spans="1:17" x14ac:dyDescent="0.25">
      <c r="A47" s="35" t="s">
        <v>39</v>
      </c>
      <c r="B47" s="13" t="s">
        <v>23</v>
      </c>
      <c r="C47" s="13" t="s">
        <v>40</v>
      </c>
      <c r="D47" s="13" t="s">
        <v>41</v>
      </c>
      <c r="E47" s="26">
        <f t="shared" si="6"/>
        <v>125938</v>
      </c>
      <c r="F47" s="13">
        <v>41979</v>
      </c>
      <c r="G47" s="13">
        <v>41979</v>
      </c>
      <c r="H47" s="13">
        <v>41980</v>
      </c>
      <c r="I47" s="26">
        <f t="shared" si="7"/>
        <v>107798</v>
      </c>
      <c r="J47" s="27">
        <v>37098</v>
      </c>
      <c r="K47" s="27">
        <v>35350</v>
      </c>
      <c r="L47" s="28">
        <v>35350</v>
      </c>
      <c r="M47" s="26">
        <f t="shared" si="8"/>
        <v>141783</v>
      </c>
      <c r="N47" s="73">
        <v>47261</v>
      </c>
      <c r="O47" s="73">
        <v>47261</v>
      </c>
      <c r="P47" s="73">
        <v>47261</v>
      </c>
      <c r="Q47" s="60" t="s">
        <v>58</v>
      </c>
    </row>
    <row r="48" spans="1:17" x14ac:dyDescent="0.25">
      <c r="A48" s="35" t="s">
        <v>19</v>
      </c>
      <c r="B48" s="13" t="s">
        <v>23</v>
      </c>
      <c r="C48" s="13" t="s">
        <v>42</v>
      </c>
      <c r="D48" s="13" t="s">
        <v>25</v>
      </c>
      <c r="E48" s="26">
        <f t="shared" si="6"/>
        <v>811</v>
      </c>
      <c r="F48" s="13">
        <v>270</v>
      </c>
      <c r="G48" s="13">
        <v>271</v>
      </c>
      <c r="H48" s="13">
        <v>270</v>
      </c>
      <c r="I48" s="26">
        <f t="shared" si="7"/>
        <v>1860</v>
      </c>
      <c r="J48" s="27">
        <v>620</v>
      </c>
      <c r="K48" s="27">
        <v>620</v>
      </c>
      <c r="L48" s="28">
        <v>620</v>
      </c>
      <c r="M48" s="26">
        <f t="shared" si="8"/>
        <v>944</v>
      </c>
      <c r="N48" s="73">
        <v>620</v>
      </c>
      <c r="O48" s="73">
        <v>134</v>
      </c>
      <c r="P48" s="73">
        <v>190</v>
      </c>
      <c r="Q48" s="60" t="s">
        <v>58</v>
      </c>
    </row>
    <row r="49" spans="1:17" ht="31.5" x14ac:dyDescent="0.25">
      <c r="A49" s="36" t="s">
        <v>17</v>
      </c>
      <c r="B49" s="13" t="s">
        <v>43</v>
      </c>
      <c r="C49" s="13" t="s">
        <v>44</v>
      </c>
      <c r="D49" s="13" t="s">
        <v>25</v>
      </c>
      <c r="E49" s="26">
        <f t="shared" si="6"/>
        <v>13020</v>
      </c>
      <c r="F49" s="13">
        <v>4340</v>
      </c>
      <c r="G49" s="13">
        <v>4340</v>
      </c>
      <c r="H49" s="13">
        <v>4340</v>
      </c>
      <c r="I49" s="26">
        <f t="shared" si="7"/>
        <v>22324</v>
      </c>
      <c r="J49" s="27">
        <v>6942</v>
      </c>
      <c r="K49" s="27">
        <v>6941</v>
      </c>
      <c r="L49" s="28">
        <v>8441</v>
      </c>
      <c r="M49" s="26">
        <f t="shared" si="8"/>
        <v>8413.9500000000007</v>
      </c>
      <c r="N49" s="73">
        <v>1860</v>
      </c>
      <c r="O49" s="73">
        <v>4870</v>
      </c>
      <c r="P49" s="74">
        <v>1683.95</v>
      </c>
      <c r="Q49" s="60" t="s">
        <v>58</v>
      </c>
    </row>
    <row r="50" spans="1:17" x14ac:dyDescent="0.25">
      <c r="A50" s="24" t="s">
        <v>4</v>
      </c>
      <c r="B50" s="13" t="s">
        <v>23</v>
      </c>
      <c r="C50" s="13" t="s">
        <v>24</v>
      </c>
      <c r="D50" s="13" t="s">
        <v>25</v>
      </c>
      <c r="E50" s="26">
        <f>F50+G50+H50</f>
        <v>21937</v>
      </c>
      <c r="F50" s="25">
        <v>7312</v>
      </c>
      <c r="G50" s="25">
        <v>7312</v>
      </c>
      <c r="H50" s="25">
        <v>7313</v>
      </c>
      <c r="I50" s="26">
        <f>J50+K50+L50</f>
        <v>18867</v>
      </c>
      <c r="J50" s="27">
        <v>6289</v>
      </c>
      <c r="K50" s="27">
        <v>6289</v>
      </c>
      <c r="L50" s="28">
        <v>6289</v>
      </c>
      <c r="M50" s="26">
        <f>N50+O50+P50</f>
        <v>900</v>
      </c>
      <c r="N50" s="72">
        <v>300</v>
      </c>
      <c r="O50" s="72">
        <v>300</v>
      </c>
      <c r="P50" s="72">
        <v>300</v>
      </c>
      <c r="Q50" s="60" t="s">
        <v>59</v>
      </c>
    </row>
    <row r="51" spans="1:17" x14ac:dyDescent="0.25">
      <c r="A51" s="29" t="s">
        <v>5</v>
      </c>
      <c r="B51" s="25" t="s">
        <v>23</v>
      </c>
      <c r="C51" s="25" t="s">
        <v>26</v>
      </c>
      <c r="D51" s="25" t="s">
        <v>25</v>
      </c>
      <c r="E51" s="26">
        <f t="shared" ref="E51:E65" si="9">F51+G51+H51</f>
        <v>24000</v>
      </c>
      <c r="F51" s="25">
        <v>8000</v>
      </c>
      <c r="G51" s="25">
        <v>8000</v>
      </c>
      <c r="H51" s="25">
        <v>8000</v>
      </c>
      <c r="I51" s="26">
        <f t="shared" ref="I51:I65" si="10">J51+K51+L51</f>
        <v>12999</v>
      </c>
      <c r="J51" s="27">
        <v>4333</v>
      </c>
      <c r="K51" s="27">
        <v>4333</v>
      </c>
      <c r="L51" s="28">
        <v>4333</v>
      </c>
      <c r="M51" s="26">
        <f t="shared" ref="M51:M65" si="11">N51+O51+P51</f>
        <v>18864</v>
      </c>
      <c r="N51" s="72">
        <v>6288</v>
      </c>
      <c r="O51" s="72">
        <v>6288</v>
      </c>
      <c r="P51" s="72">
        <v>6288</v>
      </c>
      <c r="Q51" s="60" t="s">
        <v>59</v>
      </c>
    </row>
    <row r="52" spans="1:17" x14ac:dyDescent="0.25">
      <c r="A52" s="30" t="s">
        <v>46</v>
      </c>
      <c r="B52" s="13" t="s">
        <v>23</v>
      </c>
      <c r="C52" s="13" t="s">
        <v>45</v>
      </c>
      <c r="D52" s="13" t="s">
        <v>25</v>
      </c>
      <c r="E52" s="26">
        <f t="shared" si="9"/>
        <v>3803</v>
      </c>
      <c r="F52" s="80">
        <v>1267</v>
      </c>
      <c r="G52" s="80">
        <v>1268</v>
      </c>
      <c r="H52" s="80">
        <v>1268</v>
      </c>
      <c r="I52" s="26">
        <f t="shared" si="10"/>
        <v>300</v>
      </c>
      <c r="J52" s="81">
        <v>100</v>
      </c>
      <c r="K52" s="81">
        <v>100</v>
      </c>
      <c r="L52" s="81">
        <v>100</v>
      </c>
      <c r="M52" s="26">
        <f t="shared" si="11"/>
        <v>300</v>
      </c>
      <c r="N52" s="72">
        <v>100</v>
      </c>
      <c r="O52" s="72">
        <v>100</v>
      </c>
      <c r="P52" s="72">
        <v>100</v>
      </c>
      <c r="Q52" s="60" t="s">
        <v>59</v>
      </c>
    </row>
    <row r="53" spans="1:17" x14ac:dyDescent="0.25">
      <c r="A53" s="30" t="s">
        <v>7</v>
      </c>
      <c r="B53" s="25" t="s">
        <v>23</v>
      </c>
      <c r="C53" s="25" t="s">
        <v>27</v>
      </c>
      <c r="D53" s="25" t="s">
        <v>25</v>
      </c>
      <c r="E53" s="26">
        <f t="shared" si="9"/>
        <v>1549</v>
      </c>
      <c r="F53" s="25">
        <v>516</v>
      </c>
      <c r="G53" s="25">
        <v>516</v>
      </c>
      <c r="H53" s="25">
        <v>517</v>
      </c>
      <c r="I53" s="26">
        <f t="shared" si="10"/>
        <v>336</v>
      </c>
      <c r="J53" s="27">
        <v>112</v>
      </c>
      <c r="K53" s="27">
        <v>112</v>
      </c>
      <c r="L53" s="28">
        <v>112</v>
      </c>
      <c r="M53" s="26">
        <f t="shared" si="11"/>
        <v>12997</v>
      </c>
      <c r="N53" s="72">
        <v>4333</v>
      </c>
      <c r="O53" s="72">
        <v>4332</v>
      </c>
      <c r="P53" s="72">
        <v>4332</v>
      </c>
      <c r="Q53" s="60" t="s">
        <v>59</v>
      </c>
    </row>
    <row r="54" spans="1:17" x14ac:dyDescent="0.25">
      <c r="A54" s="31" t="s">
        <v>8</v>
      </c>
      <c r="B54" s="25" t="s">
        <v>23</v>
      </c>
      <c r="C54" s="25" t="s">
        <v>28</v>
      </c>
      <c r="D54" s="25" t="s">
        <v>25</v>
      </c>
      <c r="E54" s="26">
        <f t="shared" si="9"/>
        <v>453</v>
      </c>
      <c r="F54" s="25">
        <v>151</v>
      </c>
      <c r="G54" s="25">
        <v>151</v>
      </c>
      <c r="H54" s="25">
        <v>151</v>
      </c>
      <c r="I54" s="26">
        <f t="shared" si="10"/>
        <v>3015</v>
      </c>
      <c r="J54" s="27">
        <v>1005</v>
      </c>
      <c r="K54" s="27">
        <v>1005</v>
      </c>
      <c r="L54" s="28">
        <v>1005</v>
      </c>
      <c r="M54" s="26">
        <f t="shared" si="11"/>
        <v>336</v>
      </c>
      <c r="N54" s="72">
        <v>112</v>
      </c>
      <c r="O54" s="72">
        <v>112</v>
      </c>
      <c r="P54" s="72">
        <v>112</v>
      </c>
      <c r="Q54" s="60" t="s">
        <v>59</v>
      </c>
    </row>
    <row r="55" spans="1:17" ht="47.25" x14ac:dyDescent="0.25">
      <c r="A55" s="32" t="s">
        <v>9</v>
      </c>
      <c r="B55" s="25" t="s">
        <v>23</v>
      </c>
      <c r="C55" s="25" t="s">
        <v>29</v>
      </c>
      <c r="D55" s="25" t="s">
        <v>25</v>
      </c>
      <c r="E55" s="26">
        <f t="shared" si="9"/>
        <v>1503</v>
      </c>
      <c r="F55" s="25">
        <v>501</v>
      </c>
      <c r="G55" s="25">
        <v>501</v>
      </c>
      <c r="H55" s="25">
        <v>501</v>
      </c>
      <c r="I55" s="26">
        <f t="shared" si="10"/>
        <v>570</v>
      </c>
      <c r="J55" s="27">
        <v>190</v>
      </c>
      <c r="K55" s="27">
        <v>190</v>
      </c>
      <c r="L55" s="28">
        <v>190</v>
      </c>
      <c r="M55" s="26">
        <f t="shared" si="11"/>
        <v>3015</v>
      </c>
      <c r="N55" s="72">
        <v>1005</v>
      </c>
      <c r="O55" s="72">
        <v>1005</v>
      </c>
      <c r="P55" s="72">
        <v>1005</v>
      </c>
      <c r="Q55" s="60" t="s">
        <v>59</v>
      </c>
    </row>
    <row r="56" spans="1:17" x14ac:dyDescent="0.25">
      <c r="A56" s="33" t="s">
        <v>10</v>
      </c>
      <c r="B56" s="25" t="s">
        <v>23</v>
      </c>
      <c r="C56" s="25" t="s">
        <v>30</v>
      </c>
      <c r="D56" s="25" t="s">
        <v>31</v>
      </c>
      <c r="E56" s="26">
        <f t="shared" si="9"/>
        <v>1096</v>
      </c>
      <c r="F56" s="25">
        <v>365</v>
      </c>
      <c r="G56" s="25">
        <v>365</v>
      </c>
      <c r="H56" s="25">
        <v>366</v>
      </c>
      <c r="I56" s="26">
        <f t="shared" si="10"/>
        <v>762</v>
      </c>
      <c r="J56" s="27">
        <v>254</v>
      </c>
      <c r="K56" s="27">
        <v>254</v>
      </c>
      <c r="L56" s="28">
        <v>254</v>
      </c>
      <c r="M56" s="26">
        <f t="shared" si="11"/>
        <v>569</v>
      </c>
      <c r="N56" s="72">
        <v>190</v>
      </c>
      <c r="O56" s="72">
        <v>190</v>
      </c>
      <c r="P56" s="72">
        <v>189</v>
      </c>
      <c r="Q56" s="60" t="s">
        <v>59</v>
      </c>
    </row>
    <row r="57" spans="1:17" ht="31.5" x14ac:dyDescent="0.25">
      <c r="A57" s="33" t="s">
        <v>11</v>
      </c>
      <c r="B57" s="25" t="s">
        <v>23</v>
      </c>
      <c r="C57" s="25" t="s">
        <v>30</v>
      </c>
      <c r="D57" s="25" t="s">
        <v>32</v>
      </c>
      <c r="E57" s="26">
        <f t="shared" si="9"/>
        <v>935</v>
      </c>
      <c r="F57" s="25">
        <v>311</v>
      </c>
      <c r="G57" s="25">
        <v>312</v>
      </c>
      <c r="H57" s="25">
        <v>312</v>
      </c>
      <c r="I57" s="26">
        <f t="shared" si="10"/>
        <v>2652</v>
      </c>
      <c r="J57" s="27">
        <v>884</v>
      </c>
      <c r="K57" s="27">
        <v>884</v>
      </c>
      <c r="L57" s="28">
        <v>884</v>
      </c>
      <c r="M57" s="26">
        <f t="shared" si="11"/>
        <v>762</v>
      </c>
      <c r="N57" s="72">
        <v>254</v>
      </c>
      <c r="O57" s="72">
        <v>254</v>
      </c>
      <c r="P57" s="72">
        <v>254</v>
      </c>
      <c r="Q57" s="60" t="s">
        <v>59</v>
      </c>
    </row>
    <row r="58" spans="1:17" x14ac:dyDescent="0.25">
      <c r="A58" s="34" t="s">
        <v>12</v>
      </c>
      <c r="B58" s="25" t="s">
        <v>23</v>
      </c>
      <c r="C58" s="25" t="s">
        <v>33</v>
      </c>
      <c r="D58" s="25" t="s">
        <v>34</v>
      </c>
      <c r="E58" s="26">
        <f t="shared" si="9"/>
        <v>1270</v>
      </c>
      <c r="F58" s="25">
        <v>423</v>
      </c>
      <c r="G58" s="25">
        <v>423</v>
      </c>
      <c r="H58" s="25">
        <v>424</v>
      </c>
      <c r="I58" s="26">
        <f t="shared" si="10"/>
        <v>3459</v>
      </c>
      <c r="J58" s="27">
        <v>1153</v>
      </c>
      <c r="K58" s="27">
        <v>1153</v>
      </c>
      <c r="L58" s="28">
        <v>1153</v>
      </c>
      <c r="M58" s="26">
        <f t="shared" si="11"/>
        <v>2651</v>
      </c>
      <c r="N58" s="72">
        <v>884</v>
      </c>
      <c r="O58" s="72">
        <v>884</v>
      </c>
      <c r="P58" s="72">
        <v>883</v>
      </c>
      <c r="Q58" s="60" t="s">
        <v>59</v>
      </c>
    </row>
    <row r="59" spans="1:17" x14ac:dyDescent="0.25">
      <c r="A59" s="34" t="s">
        <v>13</v>
      </c>
      <c r="B59" s="25" t="s">
        <v>23</v>
      </c>
      <c r="C59" s="25" t="s">
        <v>33</v>
      </c>
      <c r="D59" s="25" t="s">
        <v>35</v>
      </c>
      <c r="E59" s="26">
        <f t="shared" si="9"/>
        <v>33000</v>
      </c>
      <c r="F59" s="25">
        <v>11000</v>
      </c>
      <c r="G59" s="25">
        <v>11000</v>
      </c>
      <c r="H59" s="25">
        <v>11000</v>
      </c>
      <c r="I59" s="26">
        <f t="shared" si="10"/>
        <v>30000</v>
      </c>
      <c r="J59" s="27">
        <v>10000</v>
      </c>
      <c r="K59" s="27">
        <v>10000</v>
      </c>
      <c r="L59" s="28">
        <v>10000</v>
      </c>
      <c r="M59" s="26">
        <f t="shared" si="11"/>
        <v>3459</v>
      </c>
      <c r="N59" s="72">
        <v>1153</v>
      </c>
      <c r="O59" s="72">
        <v>1153</v>
      </c>
      <c r="P59" s="72">
        <v>1153</v>
      </c>
      <c r="Q59" s="60" t="s">
        <v>59</v>
      </c>
    </row>
    <row r="60" spans="1:17" x14ac:dyDescent="0.25">
      <c r="A60" s="34" t="s">
        <v>14</v>
      </c>
      <c r="B60" s="25" t="s">
        <v>23</v>
      </c>
      <c r="C60" s="25" t="s">
        <v>33</v>
      </c>
      <c r="D60" s="25" t="s">
        <v>36</v>
      </c>
      <c r="E60" s="26">
        <f t="shared" si="9"/>
        <v>4456</v>
      </c>
      <c r="F60" s="25">
        <v>1485</v>
      </c>
      <c r="G60" s="25">
        <v>1485</v>
      </c>
      <c r="H60" s="25">
        <v>1486</v>
      </c>
      <c r="I60" s="26">
        <f t="shared" si="10"/>
        <v>2516</v>
      </c>
      <c r="J60" s="27">
        <v>839</v>
      </c>
      <c r="K60" s="27">
        <v>839</v>
      </c>
      <c r="L60" s="28">
        <v>838</v>
      </c>
      <c r="M60" s="26">
        <f t="shared" si="11"/>
        <v>29997</v>
      </c>
      <c r="N60" s="72">
        <v>9999</v>
      </c>
      <c r="O60" s="72">
        <v>9999</v>
      </c>
      <c r="P60" s="72">
        <v>9999</v>
      </c>
      <c r="Q60" s="60" t="s">
        <v>59</v>
      </c>
    </row>
    <row r="61" spans="1:17" x14ac:dyDescent="0.25">
      <c r="A61" s="35" t="s">
        <v>15</v>
      </c>
      <c r="B61" s="25" t="s">
        <v>23</v>
      </c>
      <c r="C61" s="25" t="s">
        <v>37</v>
      </c>
      <c r="D61" s="25" t="s">
        <v>31</v>
      </c>
      <c r="E61" s="26">
        <f t="shared" si="9"/>
        <v>2082</v>
      </c>
      <c r="F61" s="25">
        <v>694</v>
      </c>
      <c r="G61" s="25">
        <v>694</v>
      </c>
      <c r="H61" s="25">
        <v>694</v>
      </c>
      <c r="I61" s="26">
        <f t="shared" si="10"/>
        <v>1206</v>
      </c>
      <c r="J61" s="27">
        <v>402</v>
      </c>
      <c r="K61" s="27">
        <v>402</v>
      </c>
      <c r="L61" s="28">
        <v>402</v>
      </c>
      <c r="M61" s="26">
        <f t="shared" si="11"/>
        <v>2514</v>
      </c>
      <c r="N61" s="72">
        <v>838</v>
      </c>
      <c r="O61" s="72">
        <v>838</v>
      </c>
      <c r="P61" s="72">
        <v>838</v>
      </c>
      <c r="Q61" s="60" t="s">
        <v>59</v>
      </c>
    </row>
    <row r="62" spans="1:17" x14ac:dyDescent="0.25">
      <c r="A62" s="35" t="s">
        <v>16</v>
      </c>
      <c r="B62" s="25" t="s">
        <v>23</v>
      </c>
      <c r="C62" s="25" t="s">
        <v>37</v>
      </c>
      <c r="D62" s="25" t="s">
        <v>38</v>
      </c>
      <c r="E62" s="26">
        <f t="shared" si="9"/>
        <v>125938</v>
      </c>
      <c r="F62" s="25">
        <v>41979</v>
      </c>
      <c r="G62" s="25">
        <v>41979</v>
      </c>
      <c r="H62" s="25">
        <v>41980</v>
      </c>
      <c r="I62" s="26">
        <f t="shared" si="10"/>
        <v>107158</v>
      </c>
      <c r="J62" s="27">
        <v>36884</v>
      </c>
      <c r="K62" s="27">
        <v>35137</v>
      </c>
      <c r="L62" s="28">
        <v>35137</v>
      </c>
      <c r="M62" s="26">
        <f t="shared" si="11"/>
        <v>1206</v>
      </c>
      <c r="N62" s="72">
        <v>402</v>
      </c>
      <c r="O62" s="72">
        <v>402</v>
      </c>
      <c r="P62" s="72">
        <v>402</v>
      </c>
      <c r="Q62" s="60" t="s">
        <v>59</v>
      </c>
    </row>
    <row r="63" spans="1:17" x14ac:dyDescent="0.25">
      <c r="A63" s="35" t="s">
        <v>19</v>
      </c>
      <c r="B63" s="25" t="s">
        <v>23</v>
      </c>
      <c r="C63" s="25" t="s">
        <v>42</v>
      </c>
      <c r="D63" s="25" t="s">
        <v>25</v>
      </c>
      <c r="E63" s="26">
        <f t="shared" si="9"/>
        <v>22800</v>
      </c>
      <c r="F63" s="25">
        <v>7600</v>
      </c>
      <c r="G63" s="25">
        <v>7600</v>
      </c>
      <c r="H63" s="25">
        <v>7600</v>
      </c>
      <c r="I63" s="26">
        <f t="shared" si="10"/>
        <v>32454</v>
      </c>
      <c r="J63" s="27">
        <v>10818</v>
      </c>
      <c r="K63" s="27">
        <v>10818</v>
      </c>
      <c r="L63" s="28">
        <v>10818</v>
      </c>
      <c r="M63" s="26">
        <f t="shared" si="11"/>
        <v>74675</v>
      </c>
      <c r="N63" s="72">
        <v>35722</v>
      </c>
      <c r="O63" s="72">
        <v>35722</v>
      </c>
      <c r="P63" s="72">
        <v>3231</v>
      </c>
      <c r="Q63" s="60" t="s">
        <v>59</v>
      </c>
    </row>
    <row r="64" spans="1:17" x14ac:dyDescent="0.25">
      <c r="A64" s="34" t="s">
        <v>47</v>
      </c>
      <c r="B64" s="13" t="s">
        <v>23</v>
      </c>
      <c r="C64" s="13" t="s">
        <v>40</v>
      </c>
      <c r="D64" s="13" t="s">
        <v>41</v>
      </c>
      <c r="E64" s="26">
        <f t="shared" si="9"/>
        <v>1070</v>
      </c>
      <c r="F64" s="82">
        <v>356</v>
      </c>
      <c r="G64" s="82">
        <v>357</v>
      </c>
      <c r="H64" s="82">
        <v>357</v>
      </c>
      <c r="I64" s="26">
        <f t="shared" si="10"/>
        <v>2442</v>
      </c>
      <c r="J64" s="83">
        <v>814</v>
      </c>
      <c r="K64" s="83">
        <v>814</v>
      </c>
      <c r="L64" s="83">
        <v>814</v>
      </c>
      <c r="M64" s="26">
        <f t="shared" si="11"/>
        <v>2440</v>
      </c>
      <c r="N64" s="72">
        <v>814</v>
      </c>
      <c r="O64" s="72">
        <v>813</v>
      </c>
      <c r="P64" s="72">
        <v>813</v>
      </c>
      <c r="Q64" s="60" t="s">
        <v>59</v>
      </c>
    </row>
    <row r="65" spans="1:17" ht="31.5" x14ac:dyDescent="0.25">
      <c r="A65" s="36" t="s">
        <v>17</v>
      </c>
      <c r="B65" s="25" t="s">
        <v>43</v>
      </c>
      <c r="C65" s="25" t="s">
        <v>44</v>
      </c>
      <c r="D65" s="25" t="s">
        <v>25</v>
      </c>
      <c r="E65" s="26">
        <f t="shared" si="9"/>
        <v>22800</v>
      </c>
      <c r="F65" s="82">
        <v>7600</v>
      </c>
      <c r="G65" s="82">
        <v>7600</v>
      </c>
      <c r="H65" s="82">
        <v>7600</v>
      </c>
      <c r="I65" s="26">
        <f t="shared" si="10"/>
        <v>32454</v>
      </c>
      <c r="J65" s="83">
        <v>10818</v>
      </c>
      <c r="K65" s="83">
        <v>10818</v>
      </c>
      <c r="L65" s="83">
        <v>10818</v>
      </c>
      <c r="M65" s="26">
        <f t="shared" si="11"/>
        <v>32451</v>
      </c>
      <c r="N65" s="72">
        <v>10817</v>
      </c>
      <c r="O65" s="72">
        <v>10817</v>
      </c>
      <c r="P65" s="72">
        <v>10817</v>
      </c>
      <c r="Q65" s="60" t="s">
        <v>59</v>
      </c>
    </row>
    <row r="66" spans="1:17" x14ac:dyDescent="0.25">
      <c r="A66" s="24" t="s">
        <v>4</v>
      </c>
      <c r="B66" s="13" t="s">
        <v>23</v>
      </c>
      <c r="C66" s="13" t="s">
        <v>24</v>
      </c>
      <c r="D66" s="13" t="s">
        <v>25</v>
      </c>
      <c r="E66" s="26">
        <f>F66+G66+H66</f>
        <v>9250</v>
      </c>
      <c r="F66" s="13">
        <v>3083</v>
      </c>
      <c r="G66" s="13">
        <v>3083</v>
      </c>
      <c r="H66" s="13">
        <v>3084</v>
      </c>
      <c r="I66" s="26">
        <f>J66+K66+L66</f>
        <v>6654</v>
      </c>
      <c r="J66" s="27">
        <v>2218</v>
      </c>
      <c r="K66" s="27">
        <v>2218</v>
      </c>
      <c r="L66" s="28">
        <v>2218</v>
      </c>
      <c r="M66" s="26">
        <f>N66+O66+P66</f>
        <v>6654</v>
      </c>
      <c r="N66" s="79">
        <v>2218</v>
      </c>
      <c r="O66" s="79">
        <v>2218</v>
      </c>
      <c r="P66" s="79">
        <v>2218</v>
      </c>
      <c r="Q66" s="60" t="s">
        <v>60</v>
      </c>
    </row>
    <row r="67" spans="1:17" x14ac:dyDescent="0.25">
      <c r="A67" s="29" t="s">
        <v>5</v>
      </c>
      <c r="B67" s="13" t="s">
        <v>23</v>
      </c>
      <c r="C67" s="13" t="s">
        <v>26</v>
      </c>
      <c r="D67" s="13" t="s">
        <v>25</v>
      </c>
      <c r="E67" s="26">
        <f t="shared" ref="E67:E80" si="12">F67+G67+H67</f>
        <v>21937</v>
      </c>
      <c r="F67" s="13">
        <v>7312</v>
      </c>
      <c r="G67" s="13">
        <v>7312</v>
      </c>
      <c r="H67" s="13">
        <v>7313</v>
      </c>
      <c r="I67" s="26">
        <f t="shared" ref="I67:I80" si="13">J67+K67+L67</f>
        <v>20460</v>
      </c>
      <c r="J67" s="27">
        <v>6820</v>
      </c>
      <c r="K67" s="27">
        <v>6820</v>
      </c>
      <c r="L67" s="28">
        <v>6820</v>
      </c>
      <c r="M67" s="26">
        <f t="shared" ref="M67:M80" si="14">N67+O67+P67</f>
        <v>27906</v>
      </c>
      <c r="N67" s="79">
        <f>2482+6820</f>
        <v>9302</v>
      </c>
      <c r="O67" s="79">
        <f t="shared" ref="O67:P67" si="15">2482+6820</f>
        <v>9302</v>
      </c>
      <c r="P67" s="79">
        <f t="shared" si="15"/>
        <v>9302</v>
      </c>
      <c r="Q67" s="60" t="s">
        <v>60</v>
      </c>
    </row>
    <row r="68" spans="1:17" x14ac:dyDescent="0.25">
      <c r="A68" s="30" t="s">
        <v>46</v>
      </c>
      <c r="B68" s="13" t="s">
        <v>23</v>
      </c>
      <c r="C68" s="13" t="s">
        <v>45</v>
      </c>
      <c r="D68" s="13" t="s">
        <v>25</v>
      </c>
      <c r="E68" s="26">
        <f t="shared" si="12"/>
        <v>22537</v>
      </c>
      <c r="F68" s="13">
        <v>7512</v>
      </c>
      <c r="G68" s="13">
        <v>7512</v>
      </c>
      <c r="H68" s="13">
        <v>7513</v>
      </c>
      <c r="I68" s="26">
        <f t="shared" si="13"/>
        <v>3180</v>
      </c>
      <c r="J68" s="27">
        <v>1060</v>
      </c>
      <c r="K68" s="27">
        <v>1060</v>
      </c>
      <c r="L68" s="28">
        <v>1060</v>
      </c>
      <c r="M68" s="26">
        <f t="shared" si="14"/>
        <v>5862</v>
      </c>
      <c r="N68" s="79">
        <f>894+1060</f>
        <v>1954</v>
      </c>
      <c r="O68" s="79">
        <f t="shared" ref="O68:P68" si="16">894+1060</f>
        <v>1954</v>
      </c>
      <c r="P68" s="79">
        <f t="shared" si="16"/>
        <v>1954</v>
      </c>
      <c r="Q68" s="60" t="s">
        <v>60</v>
      </c>
    </row>
    <row r="69" spans="1:17" x14ac:dyDescent="0.25">
      <c r="A69" s="31" t="s">
        <v>8</v>
      </c>
      <c r="B69" s="13" t="s">
        <v>23</v>
      </c>
      <c r="C69" s="13" t="s">
        <v>28</v>
      </c>
      <c r="D69" s="13" t="s">
        <v>25</v>
      </c>
      <c r="E69" s="26">
        <f t="shared" si="12"/>
        <v>7549</v>
      </c>
      <c r="F69" s="13">
        <v>2516</v>
      </c>
      <c r="G69" s="13">
        <v>2516</v>
      </c>
      <c r="H69" s="13">
        <v>2517</v>
      </c>
      <c r="I69" s="26">
        <f t="shared" si="13"/>
        <v>300</v>
      </c>
      <c r="J69" s="27">
        <v>100</v>
      </c>
      <c r="K69" s="27">
        <v>100</v>
      </c>
      <c r="L69" s="28">
        <v>100</v>
      </c>
      <c r="M69" s="26">
        <f t="shared" si="14"/>
        <v>300</v>
      </c>
      <c r="N69" s="79">
        <v>100</v>
      </c>
      <c r="O69" s="79">
        <v>100</v>
      </c>
      <c r="P69" s="79">
        <v>100</v>
      </c>
      <c r="Q69" s="60" t="s">
        <v>60</v>
      </c>
    </row>
    <row r="70" spans="1:17" ht="47.25" x14ac:dyDescent="0.25">
      <c r="A70" s="32" t="s">
        <v>9</v>
      </c>
      <c r="B70" s="13" t="s">
        <v>23</v>
      </c>
      <c r="C70" s="13" t="s">
        <v>29</v>
      </c>
      <c r="D70" s="13" t="s">
        <v>25</v>
      </c>
      <c r="E70" s="26">
        <f t="shared" si="12"/>
        <v>1054</v>
      </c>
      <c r="F70" s="13">
        <v>351</v>
      </c>
      <c r="G70" s="13">
        <v>351</v>
      </c>
      <c r="H70" s="13">
        <v>352</v>
      </c>
      <c r="I70" s="26">
        <f t="shared" si="13"/>
        <v>90</v>
      </c>
      <c r="J70" s="27">
        <v>30</v>
      </c>
      <c r="K70" s="27">
        <v>30</v>
      </c>
      <c r="L70" s="28">
        <v>30</v>
      </c>
      <c r="M70" s="26">
        <f t="shared" si="14"/>
        <v>90</v>
      </c>
      <c r="N70" s="79">
        <v>30</v>
      </c>
      <c r="O70" s="79">
        <v>30</v>
      </c>
      <c r="P70" s="79">
        <v>30</v>
      </c>
      <c r="Q70" s="60" t="s">
        <v>60</v>
      </c>
    </row>
    <row r="71" spans="1:17" x14ac:dyDescent="0.25">
      <c r="A71" s="33" t="s">
        <v>10</v>
      </c>
      <c r="B71" s="13" t="s">
        <v>23</v>
      </c>
      <c r="C71" s="13" t="s">
        <v>30</v>
      </c>
      <c r="D71" s="13" t="s">
        <v>31</v>
      </c>
      <c r="E71" s="26">
        <f t="shared" si="12"/>
        <v>2403</v>
      </c>
      <c r="F71" s="13">
        <v>801</v>
      </c>
      <c r="G71" s="13">
        <v>801</v>
      </c>
      <c r="H71" s="13">
        <v>801</v>
      </c>
      <c r="I71" s="26">
        <f t="shared" si="13"/>
        <v>999</v>
      </c>
      <c r="J71" s="27">
        <v>333</v>
      </c>
      <c r="K71" s="27">
        <v>333</v>
      </c>
      <c r="L71" s="28">
        <v>333</v>
      </c>
      <c r="M71" s="26">
        <f t="shared" si="14"/>
        <v>999</v>
      </c>
      <c r="N71" s="79">
        <v>333</v>
      </c>
      <c r="O71" s="79">
        <v>333</v>
      </c>
      <c r="P71" s="79">
        <v>333</v>
      </c>
      <c r="Q71" s="60" t="s">
        <v>60</v>
      </c>
    </row>
    <row r="72" spans="1:17" ht="31.5" x14ac:dyDescent="0.25">
      <c r="A72" s="33" t="s">
        <v>11</v>
      </c>
      <c r="B72" s="13" t="s">
        <v>23</v>
      </c>
      <c r="C72" s="13" t="s">
        <v>30</v>
      </c>
      <c r="D72" s="13" t="s">
        <v>32</v>
      </c>
      <c r="E72" s="26">
        <f t="shared" si="12"/>
        <v>2295</v>
      </c>
      <c r="F72" s="13">
        <v>765</v>
      </c>
      <c r="G72" s="13">
        <v>765</v>
      </c>
      <c r="H72" s="13">
        <v>765</v>
      </c>
      <c r="I72" s="26">
        <f t="shared" si="13"/>
        <v>300</v>
      </c>
      <c r="J72" s="27">
        <v>100</v>
      </c>
      <c r="K72" s="27">
        <v>100</v>
      </c>
      <c r="L72" s="28">
        <v>100</v>
      </c>
      <c r="M72" s="26">
        <f t="shared" si="14"/>
        <v>300</v>
      </c>
      <c r="N72" s="79">
        <v>100</v>
      </c>
      <c r="O72" s="79">
        <v>100</v>
      </c>
      <c r="P72" s="79">
        <v>100</v>
      </c>
      <c r="Q72" s="60" t="s">
        <v>60</v>
      </c>
    </row>
    <row r="73" spans="1:17" x14ac:dyDescent="0.25">
      <c r="A73" s="34" t="s">
        <v>12</v>
      </c>
      <c r="B73" s="13" t="s">
        <v>23</v>
      </c>
      <c r="C73" s="13" t="s">
        <v>33</v>
      </c>
      <c r="D73" s="13" t="s">
        <v>34</v>
      </c>
      <c r="E73" s="26">
        <f t="shared" si="12"/>
        <v>1535</v>
      </c>
      <c r="F73" s="13">
        <v>511</v>
      </c>
      <c r="G73" s="13">
        <v>512</v>
      </c>
      <c r="H73" s="13">
        <v>512</v>
      </c>
      <c r="I73" s="26">
        <f t="shared" si="13"/>
        <v>300</v>
      </c>
      <c r="J73" s="27">
        <v>100</v>
      </c>
      <c r="K73" s="27">
        <v>100</v>
      </c>
      <c r="L73" s="28">
        <v>100</v>
      </c>
      <c r="M73" s="26">
        <f t="shared" si="14"/>
        <v>300</v>
      </c>
      <c r="N73" s="79">
        <v>100</v>
      </c>
      <c r="O73" s="79">
        <v>100</v>
      </c>
      <c r="P73" s="79">
        <v>100</v>
      </c>
      <c r="Q73" s="60" t="s">
        <v>60</v>
      </c>
    </row>
    <row r="74" spans="1:17" x14ac:dyDescent="0.25">
      <c r="A74" s="34" t="s">
        <v>13</v>
      </c>
      <c r="B74" s="13" t="s">
        <v>23</v>
      </c>
      <c r="C74" s="13" t="s">
        <v>33</v>
      </c>
      <c r="D74" s="13" t="s">
        <v>35</v>
      </c>
      <c r="E74" s="26">
        <f t="shared" si="12"/>
        <v>1870</v>
      </c>
      <c r="F74" s="13">
        <v>623</v>
      </c>
      <c r="G74" s="13">
        <v>623</v>
      </c>
      <c r="H74" s="13">
        <v>624</v>
      </c>
      <c r="I74" s="26">
        <f t="shared" si="13"/>
        <v>150</v>
      </c>
      <c r="J74" s="27">
        <v>50</v>
      </c>
      <c r="K74" s="27">
        <v>50</v>
      </c>
      <c r="L74" s="28">
        <v>50</v>
      </c>
      <c r="M74" s="26">
        <f t="shared" si="14"/>
        <v>150</v>
      </c>
      <c r="N74" s="79">
        <v>50</v>
      </c>
      <c r="O74" s="79">
        <v>50</v>
      </c>
      <c r="P74" s="79">
        <v>50</v>
      </c>
      <c r="Q74" s="60" t="s">
        <v>60</v>
      </c>
    </row>
    <row r="75" spans="1:17" x14ac:dyDescent="0.25">
      <c r="A75" s="34" t="s">
        <v>14</v>
      </c>
      <c r="B75" s="13" t="s">
        <v>23</v>
      </c>
      <c r="C75" s="13" t="s">
        <v>33</v>
      </c>
      <c r="D75" s="13" t="s">
        <v>36</v>
      </c>
      <c r="E75" s="26">
        <f t="shared" si="12"/>
        <v>32445</v>
      </c>
      <c r="F75" s="13">
        <v>10815</v>
      </c>
      <c r="G75" s="13">
        <v>10815</v>
      </c>
      <c r="H75" s="13">
        <v>10815</v>
      </c>
      <c r="I75" s="26">
        <f t="shared" si="13"/>
        <v>9123</v>
      </c>
      <c r="J75" s="27">
        <v>3041</v>
      </c>
      <c r="K75" s="27">
        <v>3041</v>
      </c>
      <c r="L75" s="28">
        <v>3041</v>
      </c>
      <c r="M75" s="26">
        <f t="shared" si="14"/>
        <v>14172</v>
      </c>
      <c r="N75" s="79">
        <f>1683+3041</f>
        <v>4724</v>
      </c>
      <c r="O75" s="79">
        <f t="shared" ref="O75:P75" si="17">1683+3041</f>
        <v>4724</v>
      </c>
      <c r="P75" s="79">
        <f t="shared" si="17"/>
        <v>4724</v>
      </c>
      <c r="Q75" s="60" t="s">
        <v>60</v>
      </c>
    </row>
    <row r="76" spans="1:17" x14ac:dyDescent="0.25">
      <c r="A76" s="35" t="s">
        <v>15</v>
      </c>
      <c r="B76" s="13" t="s">
        <v>23</v>
      </c>
      <c r="C76" s="13" t="s">
        <v>37</v>
      </c>
      <c r="D76" s="13" t="s">
        <v>31</v>
      </c>
      <c r="E76" s="26">
        <f t="shared" si="12"/>
        <v>4456</v>
      </c>
      <c r="F76" s="13">
        <v>1485</v>
      </c>
      <c r="G76" s="13">
        <v>1485</v>
      </c>
      <c r="H76" s="13">
        <v>1486</v>
      </c>
      <c r="I76" s="26">
        <f t="shared" si="13"/>
        <v>4500</v>
      </c>
      <c r="J76" s="27">
        <v>1500</v>
      </c>
      <c r="K76" s="27">
        <v>1500</v>
      </c>
      <c r="L76" s="28">
        <v>1500</v>
      </c>
      <c r="M76" s="26">
        <f t="shared" si="14"/>
        <v>4500</v>
      </c>
      <c r="N76" s="79">
        <v>1500</v>
      </c>
      <c r="O76" s="79">
        <v>1500</v>
      </c>
      <c r="P76" s="79">
        <v>1500</v>
      </c>
      <c r="Q76" s="60" t="s">
        <v>60</v>
      </c>
    </row>
    <row r="77" spans="1:17" x14ac:dyDescent="0.25">
      <c r="A77" s="35" t="s">
        <v>16</v>
      </c>
      <c r="B77" s="13" t="s">
        <v>23</v>
      </c>
      <c r="C77" s="13" t="s">
        <v>37</v>
      </c>
      <c r="D77" s="13" t="s">
        <v>38</v>
      </c>
      <c r="E77" s="26">
        <f t="shared" si="12"/>
        <v>6930</v>
      </c>
      <c r="F77" s="13">
        <v>2310</v>
      </c>
      <c r="G77" s="13">
        <v>2310</v>
      </c>
      <c r="H77" s="13">
        <v>2310</v>
      </c>
      <c r="I77" s="26">
        <f t="shared" si="13"/>
        <v>8400</v>
      </c>
      <c r="J77" s="27">
        <v>2800</v>
      </c>
      <c r="K77" s="27">
        <v>2800</v>
      </c>
      <c r="L77" s="28">
        <v>2800</v>
      </c>
      <c r="M77" s="26">
        <f t="shared" si="14"/>
        <v>8400</v>
      </c>
      <c r="N77" s="79">
        <v>2800</v>
      </c>
      <c r="O77" s="79">
        <v>2800</v>
      </c>
      <c r="P77" s="79">
        <v>2800</v>
      </c>
      <c r="Q77" s="60" t="s">
        <v>60</v>
      </c>
    </row>
    <row r="78" spans="1:17" x14ac:dyDescent="0.25">
      <c r="A78" s="35" t="s">
        <v>19</v>
      </c>
      <c r="B78" s="13" t="s">
        <v>23</v>
      </c>
      <c r="C78" s="13" t="s">
        <v>42</v>
      </c>
      <c r="D78" s="13" t="s">
        <v>25</v>
      </c>
      <c r="E78" s="26">
        <f t="shared" si="12"/>
        <v>125937</v>
      </c>
      <c r="F78" s="13">
        <v>41979</v>
      </c>
      <c r="G78" s="13">
        <v>41979</v>
      </c>
      <c r="H78" s="13">
        <v>41979</v>
      </c>
      <c r="I78" s="26">
        <f t="shared" si="13"/>
        <v>119138</v>
      </c>
      <c r="J78" s="27">
        <v>40878</v>
      </c>
      <c r="K78" s="27">
        <v>39130</v>
      </c>
      <c r="L78" s="28">
        <v>39130</v>
      </c>
      <c r="M78" s="26">
        <f t="shared" si="14"/>
        <v>153116</v>
      </c>
      <c r="N78" s="79">
        <f>11326+39713</f>
        <v>51039</v>
      </c>
      <c r="O78" s="79">
        <f>11326+39713</f>
        <v>51039</v>
      </c>
      <c r="P78" s="79">
        <f>11325+39713</f>
        <v>51038</v>
      </c>
      <c r="Q78" s="60" t="s">
        <v>60</v>
      </c>
    </row>
    <row r="79" spans="1:17" x14ac:dyDescent="0.25">
      <c r="A79" s="34" t="s">
        <v>47</v>
      </c>
      <c r="B79" s="13" t="s">
        <v>23</v>
      </c>
      <c r="C79" s="13" t="s">
        <v>40</v>
      </c>
      <c r="D79" s="13" t="s">
        <v>41</v>
      </c>
      <c r="E79" s="26">
        <f t="shared" si="12"/>
        <v>1970</v>
      </c>
      <c r="F79" s="13">
        <v>656</v>
      </c>
      <c r="G79" s="13">
        <v>657</v>
      </c>
      <c r="H79" s="13">
        <v>657</v>
      </c>
      <c r="I79" s="26">
        <f t="shared" si="13"/>
        <v>150</v>
      </c>
      <c r="J79" s="27">
        <v>50</v>
      </c>
      <c r="K79" s="27">
        <v>50</v>
      </c>
      <c r="L79" s="28">
        <v>50</v>
      </c>
      <c r="M79" s="26">
        <f t="shared" si="14"/>
        <v>150</v>
      </c>
      <c r="N79" s="79">
        <v>50</v>
      </c>
      <c r="O79" s="79">
        <v>50</v>
      </c>
      <c r="P79" s="79">
        <v>50</v>
      </c>
      <c r="Q79" s="60" t="s">
        <v>60</v>
      </c>
    </row>
    <row r="80" spans="1:17" ht="31.5" x14ac:dyDescent="0.25">
      <c r="A80" s="36" t="s">
        <v>17</v>
      </c>
      <c r="B80" s="13" t="s">
        <v>43</v>
      </c>
      <c r="C80" s="13" t="s">
        <v>44</v>
      </c>
      <c r="D80" s="13" t="s">
        <v>25</v>
      </c>
      <c r="E80" s="26">
        <f t="shared" si="12"/>
        <v>24000</v>
      </c>
      <c r="F80" s="13">
        <v>8000</v>
      </c>
      <c r="G80" s="13">
        <v>8000</v>
      </c>
      <c r="H80" s="13">
        <v>8000</v>
      </c>
      <c r="I80" s="26">
        <f t="shared" si="13"/>
        <v>24000</v>
      </c>
      <c r="J80" s="27">
        <v>8000</v>
      </c>
      <c r="K80" s="27">
        <v>8000</v>
      </c>
      <c r="L80" s="28">
        <v>8000</v>
      </c>
      <c r="M80" s="26">
        <f t="shared" si="14"/>
        <v>28493</v>
      </c>
      <c r="N80" s="79">
        <f>2245+8000</f>
        <v>10245</v>
      </c>
      <c r="O80" s="79">
        <f>1124+8000</f>
        <v>9124</v>
      </c>
      <c r="P80" s="79">
        <f>1124+8000</f>
        <v>9124</v>
      </c>
      <c r="Q80" s="60" t="s">
        <v>60</v>
      </c>
    </row>
    <row r="81" spans="1:17" x14ac:dyDescent="0.25">
      <c r="A81" s="24" t="s">
        <v>4</v>
      </c>
      <c r="B81" s="25" t="s">
        <v>23</v>
      </c>
      <c r="C81" s="25" t="s">
        <v>24</v>
      </c>
      <c r="D81" s="25" t="s">
        <v>25</v>
      </c>
      <c r="E81" s="26">
        <f>F81+G81+H81</f>
        <v>4715</v>
      </c>
      <c r="F81" s="25">
        <v>1571</v>
      </c>
      <c r="G81" s="25">
        <v>1572</v>
      </c>
      <c r="H81" s="25">
        <v>1572</v>
      </c>
      <c r="I81" s="26">
        <f>J81+K81+L81</f>
        <v>4623</v>
      </c>
      <c r="J81" s="14">
        <v>1541</v>
      </c>
      <c r="K81" s="14">
        <v>1541</v>
      </c>
      <c r="L81" s="16">
        <v>1541</v>
      </c>
      <c r="M81" s="26">
        <f>N81+O81+P81</f>
        <v>9674</v>
      </c>
      <c r="N81" s="79">
        <v>6594</v>
      </c>
      <c r="O81" s="79">
        <v>1540</v>
      </c>
      <c r="P81" s="78">
        <v>1540</v>
      </c>
      <c r="Q81" s="60" t="s">
        <v>61</v>
      </c>
    </row>
    <row r="82" spans="1:17" x14ac:dyDescent="0.25">
      <c r="A82" s="29" t="s">
        <v>5</v>
      </c>
      <c r="B82" s="25" t="s">
        <v>23</v>
      </c>
      <c r="C82" s="25" t="s">
        <v>26</v>
      </c>
      <c r="D82" s="25" t="s">
        <v>25</v>
      </c>
      <c r="E82" s="26">
        <f t="shared" ref="E82:E95" si="18">F82+G82+H82</f>
        <v>6611</v>
      </c>
      <c r="F82" s="25">
        <v>2203</v>
      </c>
      <c r="G82" s="25">
        <v>2204</v>
      </c>
      <c r="H82" s="25">
        <v>2204</v>
      </c>
      <c r="I82" s="26">
        <f t="shared" ref="I82:I95" si="19">J82+K82+L82</f>
        <v>5880</v>
      </c>
      <c r="J82" s="14">
        <v>1960</v>
      </c>
      <c r="K82" s="14">
        <v>1960</v>
      </c>
      <c r="L82" s="16">
        <v>1960</v>
      </c>
      <c r="M82" s="26">
        <f t="shared" ref="M82:M95" si="20">N82+O82+P82</f>
        <v>15812</v>
      </c>
      <c r="N82" s="79">
        <v>5271</v>
      </c>
      <c r="O82" s="79">
        <v>5271</v>
      </c>
      <c r="P82" s="78">
        <v>5270</v>
      </c>
      <c r="Q82" s="60" t="s">
        <v>61</v>
      </c>
    </row>
    <row r="83" spans="1:17" x14ac:dyDescent="0.25">
      <c r="A83" s="30" t="s">
        <v>6</v>
      </c>
      <c r="B83" s="13" t="s">
        <v>23</v>
      </c>
      <c r="C83" s="13" t="s">
        <v>45</v>
      </c>
      <c r="D83" s="13" t="s">
        <v>25</v>
      </c>
      <c r="E83" s="26">
        <f t="shared" si="18"/>
        <v>0</v>
      </c>
      <c r="F83" s="13"/>
      <c r="G83" s="13"/>
      <c r="H83" s="13"/>
      <c r="I83" s="26">
        <f t="shared" si="19"/>
        <v>0</v>
      </c>
      <c r="J83" s="14"/>
      <c r="K83" s="14"/>
      <c r="L83" s="16"/>
      <c r="M83" s="26">
        <f t="shared" si="20"/>
        <v>504</v>
      </c>
      <c r="N83" s="79">
        <v>168</v>
      </c>
      <c r="O83" s="79">
        <v>168</v>
      </c>
      <c r="P83" s="78">
        <v>168</v>
      </c>
      <c r="Q83" s="60" t="s">
        <v>61</v>
      </c>
    </row>
    <row r="84" spans="1:17" x14ac:dyDescent="0.25">
      <c r="A84" s="31" t="s">
        <v>8</v>
      </c>
      <c r="B84" s="13" t="s">
        <v>23</v>
      </c>
      <c r="C84" s="13" t="s">
        <v>28</v>
      </c>
      <c r="D84" s="13" t="s">
        <v>25</v>
      </c>
      <c r="E84" s="26">
        <f t="shared" si="18"/>
        <v>829</v>
      </c>
      <c r="F84" s="13">
        <v>276</v>
      </c>
      <c r="G84" s="13">
        <v>276</v>
      </c>
      <c r="H84" s="13">
        <v>277</v>
      </c>
      <c r="I84" s="26">
        <f t="shared" si="19"/>
        <v>504</v>
      </c>
      <c r="J84" s="14">
        <v>168</v>
      </c>
      <c r="K84" s="14">
        <v>168</v>
      </c>
      <c r="L84" s="16">
        <v>168</v>
      </c>
      <c r="M84" s="26">
        <f t="shared" si="20"/>
        <v>132</v>
      </c>
      <c r="N84" s="79">
        <v>44</v>
      </c>
      <c r="O84" s="79">
        <v>44</v>
      </c>
      <c r="P84" s="78">
        <v>44</v>
      </c>
      <c r="Q84" s="60" t="s">
        <v>61</v>
      </c>
    </row>
    <row r="85" spans="1:17" ht="47.25" x14ac:dyDescent="0.25">
      <c r="A85" s="32" t="s">
        <v>9</v>
      </c>
      <c r="B85" s="13" t="s">
        <v>23</v>
      </c>
      <c r="C85" s="13" t="s">
        <v>29</v>
      </c>
      <c r="D85" s="13" t="s">
        <v>25</v>
      </c>
      <c r="E85" s="26">
        <f t="shared" si="18"/>
        <v>397</v>
      </c>
      <c r="F85" s="13">
        <v>132</v>
      </c>
      <c r="G85" s="13">
        <v>132</v>
      </c>
      <c r="H85" s="13">
        <v>133</v>
      </c>
      <c r="I85" s="26">
        <f t="shared" si="19"/>
        <v>132</v>
      </c>
      <c r="J85" s="14">
        <v>44</v>
      </c>
      <c r="K85" s="14">
        <v>44</v>
      </c>
      <c r="L85" s="16">
        <v>44</v>
      </c>
      <c r="M85" s="26">
        <f t="shared" si="20"/>
        <v>1116</v>
      </c>
      <c r="N85" s="79">
        <v>372</v>
      </c>
      <c r="O85" s="79">
        <v>372</v>
      </c>
      <c r="P85" s="78">
        <v>372</v>
      </c>
      <c r="Q85" s="60" t="s">
        <v>61</v>
      </c>
    </row>
    <row r="86" spans="1:17" x14ac:dyDescent="0.25">
      <c r="A86" s="33" t="s">
        <v>10</v>
      </c>
      <c r="B86" s="13" t="s">
        <v>23</v>
      </c>
      <c r="C86" s="13" t="s">
        <v>30</v>
      </c>
      <c r="D86" s="13" t="s">
        <v>31</v>
      </c>
      <c r="E86" s="26">
        <f t="shared" si="18"/>
        <v>1463</v>
      </c>
      <c r="F86" s="13">
        <v>487</v>
      </c>
      <c r="G86" s="13">
        <v>488</v>
      </c>
      <c r="H86" s="13">
        <v>488</v>
      </c>
      <c r="I86" s="26">
        <f t="shared" si="19"/>
        <v>1116</v>
      </c>
      <c r="J86" s="14">
        <v>372</v>
      </c>
      <c r="K86" s="14">
        <v>372</v>
      </c>
      <c r="L86" s="16">
        <v>372</v>
      </c>
      <c r="M86" s="26">
        <f t="shared" si="20"/>
        <v>1188</v>
      </c>
      <c r="N86" s="79">
        <v>396</v>
      </c>
      <c r="O86" s="79">
        <v>396</v>
      </c>
      <c r="P86" s="78">
        <v>396</v>
      </c>
      <c r="Q86" s="60" t="s">
        <v>61</v>
      </c>
    </row>
    <row r="87" spans="1:17" ht="31.5" x14ac:dyDescent="0.25">
      <c r="A87" s="33" t="s">
        <v>11</v>
      </c>
      <c r="B87" s="13" t="s">
        <v>23</v>
      </c>
      <c r="C87" s="13" t="s">
        <v>30</v>
      </c>
      <c r="D87" s="13" t="s">
        <v>32</v>
      </c>
      <c r="E87" s="26">
        <f t="shared" si="18"/>
        <v>1175</v>
      </c>
      <c r="F87" s="13">
        <v>391</v>
      </c>
      <c r="G87" s="13">
        <v>392</v>
      </c>
      <c r="H87" s="13">
        <v>392</v>
      </c>
      <c r="I87" s="26">
        <f t="shared" si="19"/>
        <v>1189</v>
      </c>
      <c r="J87" s="14">
        <v>397</v>
      </c>
      <c r="K87" s="14">
        <v>396</v>
      </c>
      <c r="L87" s="16">
        <v>396</v>
      </c>
      <c r="M87" s="26">
        <f t="shared" si="20"/>
        <v>780</v>
      </c>
      <c r="N87" s="79"/>
      <c r="O87" s="79">
        <v>390</v>
      </c>
      <c r="P87" s="78">
        <v>390</v>
      </c>
      <c r="Q87" s="60" t="s">
        <v>61</v>
      </c>
    </row>
    <row r="88" spans="1:17" x14ac:dyDescent="0.25">
      <c r="A88" s="34" t="s">
        <v>12</v>
      </c>
      <c r="B88" s="13" t="s">
        <v>23</v>
      </c>
      <c r="C88" s="13" t="s">
        <v>33</v>
      </c>
      <c r="D88" s="13" t="s">
        <v>34</v>
      </c>
      <c r="E88" s="26">
        <f t="shared" si="18"/>
        <v>1190</v>
      </c>
      <c r="F88" s="13">
        <v>396</v>
      </c>
      <c r="G88" s="13">
        <v>397</v>
      </c>
      <c r="H88" s="13">
        <v>397</v>
      </c>
      <c r="I88" s="26">
        <f t="shared" si="19"/>
        <v>1170</v>
      </c>
      <c r="J88" s="14">
        <v>390</v>
      </c>
      <c r="K88" s="14">
        <v>390</v>
      </c>
      <c r="L88" s="16">
        <v>390</v>
      </c>
      <c r="M88" s="26">
        <f t="shared" si="20"/>
        <v>1490</v>
      </c>
      <c r="N88" s="79">
        <v>497</v>
      </c>
      <c r="O88" s="79">
        <v>497</v>
      </c>
      <c r="P88" s="78">
        <v>496</v>
      </c>
      <c r="Q88" s="60" t="s">
        <v>61</v>
      </c>
    </row>
    <row r="89" spans="1:17" x14ac:dyDescent="0.25">
      <c r="A89" s="34" t="s">
        <v>13</v>
      </c>
      <c r="B89" s="13" t="s">
        <v>23</v>
      </c>
      <c r="C89" s="13" t="s">
        <v>33</v>
      </c>
      <c r="D89" s="13" t="s">
        <v>35</v>
      </c>
      <c r="E89" s="26">
        <f t="shared" si="18"/>
        <v>1624</v>
      </c>
      <c r="F89" s="13">
        <v>541</v>
      </c>
      <c r="G89" s="13">
        <v>541</v>
      </c>
      <c r="H89" s="13">
        <v>542</v>
      </c>
      <c r="I89" s="26">
        <f t="shared" si="19"/>
        <v>1491</v>
      </c>
      <c r="J89" s="14">
        <v>497</v>
      </c>
      <c r="K89" s="14">
        <v>497</v>
      </c>
      <c r="L89" s="16">
        <v>497</v>
      </c>
      <c r="M89" s="26">
        <f t="shared" si="20"/>
        <v>9672</v>
      </c>
      <c r="N89" s="79"/>
      <c r="O89" s="79">
        <v>4836</v>
      </c>
      <c r="P89" s="78">
        <v>4836</v>
      </c>
      <c r="Q89" s="60" t="s">
        <v>61</v>
      </c>
    </row>
    <row r="90" spans="1:17" x14ac:dyDescent="0.25">
      <c r="A90" s="34" t="s">
        <v>14</v>
      </c>
      <c r="B90" s="13" t="s">
        <v>23</v>
      </c>
      <c r="C90" s="13" t="s">
        <v>33</v>
      </c>
      <c r="D90" s="13" t="s">
        <v>36</v>
      </c>
      <c r="E90" s="26">
        <f t="shared" si="18"/>
        <v>33000</v>
      </c>
      <c r="F90" s="13">
        <v>11000</v>
      </c>
      <c r="G90" s="13">
        <v>11000</v>
      </c>
      <c r="H90" s="13">
        <v>11000</v>
      </c>
      <c r="I90" s="26">
        <f t="shared" si="19"/>
        <v>8646</v>
      </c>
      <c r="J90" s="14">
        <v>2882</v>
      </c>
      <c r="K90" s="14">
        <v>2882</v>
      </c>
      <c r="L90" s="16">
        <v>2882</v>
      </c>
      <c r="M90" s="26">
        <f t="shared" si="20"/>
        <v>2119</v>
      </c>
      <c r="N90" s="79">
        <v>706</v>
      </c>
      <c r="O90" s="79">
        <v>706</v>
      </c>
      <c r="P90" s="78">
        <v>707</v>
      </c>
      <c r="Q90" s="60" t="s">
        <v>61</v>
      </c>
    </row>
    <row r="91" spans="1:17" x14ac:dyDescent="0.25">
      <c r="A91" s="35" t="s">
        <v>15</v>
      </c>
      <c r="B91" s="13" t="s">
        <v>23</v>
      </c>
      <c r="C91" s="13" t="s">
        <v>37</v>
      </c>
      <c r="D91" s="13" t="s">
        <v>31</v>
      </c>
      <c r="E91" s="26">
        <f t="shared" si="18"/>
        <v>1716</v>
      </c>
      <c r="F91" s="13">
        <v>572</v>
      </c>
      <c r="G91" s="13">
        <v>572</v>
      </c>
      <c r="H91" s="13">
        <v>572</v>
      </c>
      <c r="I91" s="26">
        <f t="shared" si="19"/>
        <v>2119</v>
      </c>
      <c r="J91" s="14">
        <v>706</v>
      </c>
      <c r="K91" s="14">
        <v>706</v>
      </c>
      <c r="L91" s="16">
        <v>707</v>
      </c>
      <c r="M91" s="26">
        <f t="shared" si="20"/>
        <v>2070</v>
      </c>
      <c r="N91" s="79">
        <v>690</v>
      </c>
      <c r="O91" s="79">
        <v>690</v>
      </c>
      <c r="P91" s="78">
        <v>690</v>
      </c>
      <c r="Q91" s="60" t="s">
        <v>61</v>
      </c>
    </row>
    <row r="92" spans="1:17" x14ac:dyDescent="0.25">
      <c r="A92" s="35" t="s">
        <v>16</v>
      </c>
      <c r="B92" s="13" t="s">
        <v>23</v>
      </c>
      <c r="C92" s="13" t="s">
        <v>37</v>
      </c>
      <c r="D92" s="13" t="s">
        <v>38</v>
      </c>
      <c r="E92" s="26">
        <f t="shared" si="18"/>
        <v>2017</v>
      </c>
      <c r="F92" s="13">
        <v>672</v>
      </c>
      <c r="G92" s="13">
        <v>672</v>
      </c>
      <c r="H92" s="13">
        <v>673</v>
      </c>
      <c r="I92" s="26">
        <f t="shared" si="19"/>
        <v>2070</v>
      </c>
      <c r="J92" s="14">
        <v>690</v>
      </c>
      <c r="K92" s="14">
        <v>690</v>
      </c>
      <c r="L92" s="16">
        <v>690</v>
      </c>
      <c r="M92" s="26">
        <f t="shared" si="20"/>
        <v>178738</v>
      </c>
      <c r="N92" s="79">
        <v>59579</v>
      </c>
      <c r="O92" s="79">
        <v>59579</v>
      </c>
      <c r="P92" s="78">
        <v>59580</v>
      </c>
      <c r="Q92" s="60" t="s">
        <v>61</v>
      </c>
    </row>
    <row r="93" spans="1:17" x14ac:dyDescent="0.25">
      <c r="A93" s="35" t="s">
        <v>19</v>
      </c>
      <c r="B93" s="13" t="s">
        <v>23</v>
      </c>
      <c r="C93" s="13" t="s">
        <v>42</v>
      </c>
      <c r="D93" s="13" t="s">
        <v>25</v>
      </c>
      <c r="E93" s="26">
        <f t="shared" si="18"/>
        <v>164294</v>
      </c>
      <c r="F93" s="13">
        <v>54765</v>
      </c>
      <c r="G93" s="13">
        <v>54765</v>
      </c>
      <c r="H93" s="13">
        <v>54764</v>
      </c>
      <c r="I93" s="26">
        <f t="shared" si="19"/>
        <v>140793</v>
      </c>
      <c r="J93" s="14">
        <v>46931</v>
      </c>
      <c r="K93" s="14">
        <v>46931</v>
      </c>
      <c r="L93" s="16">
        <v>46931</v>
      </c>
      <c r="M93" s="26">
        <f t="shared" si="20"/>
        <v>4593</v>
      </c>
      <c r="N93" s="79">
        <v>1531</v>
      </c>
      <c r="O93" s="79">
        <v>1531</v>
      </c>
      <c r="P93" s="78">
        <v>1531</v>
      </c>
      <c r="Q93" s="60" t="s">
        <v>61</v>
      </c>
    </row>
    <row r="94" spans="1:17" ht="31.5" x14ac:dyDescent="0.25">
      <c r="A94" s="36" t="s">
        <v>17</v>
      </c>
      <c r="B94" s="13" t="s">
        <v>43</v>
      </c>
      <c r="C94" s="13" t="s">
        <v>44</v>
      </c>
      <c r="D94" s="13" t="s">
        <v>25</v>
      </c>
      <c r="E94" s="26">
        <f t="shared" si="18"/>
        <v>1872</v>
      </c>
      <c r="F94" s="13">
        <v>624</v>
      </c>
      <c r="G94" s="13">
        <v>624</v>
      </c>
      <c r="H94" s="13">
        <v>624</v>
      </c>
      <c r="I94" s="26">
        <f t="shared" si="19"/>
        <v>1828</v>
      </c>
      <c r="J94" s="14">
        <v>610</v>
      </c>
      <c r="K94" s="14">
        <v>609</v>
      </c>
      <c r="L94" s="16">
        <v>609</v>
      </c>
      <c r="M94" s="26">
        <f t="shared" si="20"/>
        <v>100</v>
      </c>
      <c r="N94" s="79"/>
      <c r="O94" s="79">
        <v>50</v>
      </c>
      <c r="P94" s="78">
        <v>50</v>
      </c>
      <c r="Q94" s="60" t="s">
        <v>61</v>
      </c>
    </row>
    <row r="95" spans="1:17" x14ac:dyDescent="0.25">
      <c r="A95" s="34" t="s">
        <v>20</v>
      </c>
      <c r="B95" s="25"/>
      <c r="C95" s="25"/>
      <c r="D95" s="25"/>
      <c r="E95" s="26">
        <f t="shared" si="18"/>
        <v>733</v>
      </c>
      <c r="F95" s="25">
        <v>244</v>
      </c>
      <c r="G95" s="25">
        <v>244</v>
      </c>
      <c r="H95" s="25">
        <v>245</v>
      </c>
      <c r="I95" s="26">
        <f t="shared" si="19"/>
        <v>150</v>
      </c>
      <c r="J95" s="27">
        <v>50</v>
      </c>
      <c r="K95" s="27">
        <v>50</v>
      </c>
      <c r="L95" s="28">
        <v>50</v>
      </c>
      <c r="M95" s="26">
        <f t="shared" si="20"/>
        <v>17472</v>
      </c>
      <c r="N95" s="75">
        <v>5400</v>
      </c>
      <c r="O95" s="75">
        <v>6036</v>
      </c>
      <c r="P95" s="76">
        <v>6036</v>
      </c>
      <c r="Q95" s="60" t="s">
        <v>61</v>
      </c>
    </row>
    <row r="96" spans="1:17" x14ac:dyDescent="0.25">
      <c r="A96" s="24" t="s">
        <v>4</v>
      </c>
      <c r="B96" s="13" t="s">
        <v>23</v>
      </c>
      <c r="C96" s="13" t="s">
        <v>24</v>
      </c>
      <c r="D96" s="13" t="s">
        <v>25</v>
      </c>
      <c r="E96" s="26">
        <f>F96+G96+H96</f>
        <v>3663</v>
      </c>
      <c r="F96" s="13">
        <v>1221</v>
      </c>
      <c r="G96" s="13">
        <v>1221</v>
      </c>
      <c r="H96" s="13">
        <v>1221</v>
      </c>
      <c r="I96" s="26">
        <f>J96+K96+L96</f>
        <v>6207</v>
      </c>
      <c r="J96" s="14">
        <v>2069</v>
      </c>
      <c r="K96" s="14">
        <v>2069</v>
      </c>
      <c r="L96" s="16">
        <v>2069</v>
      </c>
      <c r="M96" s="26">
        <f>N96+O96+P96</f>
        <v>6207</v>
      </c>
      <c r="N96" s="79">
        <v>2069</v>
      </c>
      <c r="O96" s="79">
        <v>2069</v>
      </c>
      <c r="P96" s="79">
        <v>2069</v>
      </c>
      <c r="Q96" s="60" t="s">
        <v>62</v>
      </c>
    </row>
    <row r="97" spans="1:17" x14ac:dyDescent="0.25">
      <c r="A97" s="29" t="s">
        <v>5</v>
      </c>
      <c r="B97" s="13" t="s">
        <v>23</v>
      </c>
      <c r="C97" s="13" t="s">
        <v>26</v>
      </c>
      <c r="D97" s="13" t="s">
        <v>25</v>
      </c>
      <c r="E97" s="26">
        <f t="shared" ref="E97:E110" si="21">F97+G97+H97</f>
        <v>25416</v>
      </c>
      <c r="F97" s="13">
        <v>8472</v>
      </c>
      <c r="G97" s="13">
        <v>8472</v>
      </c>
      <c r="H97" s="13">
        <v>8472</v>
      </c>
      <c r="I97" s="26">
        <f t="shared" ref="I97:I110" si="22">J97+K97+L97</f>
        <v>19308</v>
      </c>
      <c r="J97" s="14">
        <v>6436</v>
      </c>
      <c r="K97" s="14">
        <v>6436</v>
      </c>
      <c r="L97" s="16">
        <v>6436</v>
      </c>
      <c r="M97" s="26">
        <f t="shared" ref="M97:M110" si="23">N97+O97+P97</f>
        <v>28528</v>
      </c>
      <c r="N97" s="79">
        <v>9510</v>
      </c>
      <c r="O97" s="79">
        <v>9509</v>
      </c>
      <c r="P97" s="79">
        <v>9509</v>
      </c>
      <c r="Q97" s="60" t="s">
        <v>62</v>
      </c>
    </row>
    <row r="98" spans="1:17" x14ac:dyDescent="0.25">
      <c r="A98" s="30" t="s">
        <v>7</v>
      </c>
      <c r="B98" s="13" t="s">
        <v>23</v>
      </c>
      <c r="C98" s="13" t="s">
        <v>45</v>
      </c>
      <c r="D98" s="13" t="s">
        <v>25</v>
      </c>
      <c r="E98" s="26">
        <f t="shared" si="21"/>
        <v>1794</v>
      </c>
      <c r="F98" s="13">
        <v>598</v>
      </c>
      <c r="G98" s="13">
        <v>598</v>
      </c>
      <c r="H98" s="13">
        <v>598</v>
      </c>
      <c r="I98" s="26">
        <f t="shared" si="22"/>
        <v>2421</v>
      </c>
      <c r="J98" s="14">
        <v>807</v>
      </c>
      <c r="K98" s="14">
        <v>807</v>
      </c>
      <c r="L98" s="16">
        <v>807</v>
      </c>
      <c r="M98" s="26">
        <f t="shared" si="23"/>
        <v>5291</v>
      </c>
      <c r="N98" s="79">
        <v>1764</v>
      </c>
      <c r="O98" s="79">
        <v>1764</v>
      </c>
      <c r="P98" s="79">
        <v>1763</v>
      </c>
      <c r="Q98" s="60" t="s">
        <v>62</v>
      </c>
    </row>
    <row r="99" spans="1:17" x14ac:dyDescent="0.25">
      <c r="A99" s="31" t="s">
        <v>8</v>
      </c>
      <c r="B99" s="13" t="s">
        <v>23</v>
      </c>
      <c r="C99" s="13" t="s">
        <v>28</v>
      </c>
      <c r="D99" s="13" t="s">
        <v>25</v>
      </c>
      <c r="E99" s="26">
        <f t="shared" si="21"/>
        <v>5148</v>
      </c>
      <c r="F99" s="13">
        <v>1716</v>
      </c>
      <c r="G99" s="13">
        <v>1716</v>
      </c>
      <c r="H99" s="13">
        <v>1716</v>
      </c>
      <c r="I99" s="26">
        <f t="shared" si="22"/>
        <v>4478</v>
      </c>
      <c r="J99" s="14">
        <v>1493</v>
      </c>
      <c r="K99" s="14">
        <v>1493</v>
      </c>
      <c r="L99" s="16">
        <v>1492</v>
      </c>
      <c r="M99" s="26">
        <f t="shared" si="23"/>
        <v>4476</v>
      </c>
      <c r="N99" s="79">
        <v>1492</v>
      </c>
      <c r="O99" s="79">
        <v>1492</v>
      </c>
      <c r="P99" s="79">
        <v>1492</v>
      </c>
      <c r="Q99" s="60" t="s">
        <v>62</v>
      </c>
    </row>
    <row r="100" spans="1:17" ht="47.25" x14ac:dyDescent="0.25">
      <c r="A100" s="32" t="s">
        <v>9</v>
      </c>
      <c r="B100" s="13" t="s">
        <v>23</v>
      </c>
      <c r="C100" s="13" t="s">
        <v>29</v>
      </c>
      <c r="D100" s="13" t="s">
        <v>25</v>
      </c>
      <c r="E100" s="26">
        <f t="shared" si="21"/>
        <v>840</v>
      </c>
      <c r="F100" s="13">
        <v>280</v>
      </c>
      <c r="G100" s="13">
        <v>280</v>
      </c>
      <c r="H100" s="13">
        <v>280</v>
      </c>
      <c r="I100" s="26">
        <f t="shared" si="22"/>
        <v>596</v>
      </c>
      <c r="J100" s="14">
        <v>199</v>
      </c>
      <c r="K100" s="14">
        <v>199</v>
      </c>
      <c r="L100" s="16">
        <v>198</v>
      </c>
      <c r="M100" s="26">
        <f t="shared" si="23"/>
        <v>594</v>
      </c>
      <c r="N100" s="79">
        <v>198</v>
      </c>
      <c r="O100" s="79">
        <v>198</v>
      </c>
      <c r="P100" s="79">
        <v>198</v>
      </c>
      <c r="Q100" s="60" t="s">
        <v>62</v>
      </c>
    </row>
    <row r="101" spans="1:17" x14ac:dyDescent="0.25">
      <c r="A101" s="33" t="s">
        <v>10</v>
      </c>
      <c r="B101" s="13" t="s">
        <v>23</v>
      </c>
      <c r="C101" s="13" t="s">
        <v>30</v>
      </c>
      <c r="D101" s="13" t="s">
        <v>31</v>
      </c>
      <c r="E101" s="26">
        <f t="shared" si="21"/>
        <v>1242</v>
      </c>
      <c r="F101" s="13">
        <v>414</v>
      </c>
      <c r="G101" s="13">
        <v>414</v>
      </c>
      <c r="H101" s="13">
        <v>414</v>
      </c>
      <c r="I101" s="26">
        <f t="shared" si="22"/>
        <v>444</v>
      </c>
      <c r="J101" s="14">
        <v>148</v>
      </c>
      <c r="K101" s="14">
        <v>148</v>
      </c>
      <c r="L101" s="16">
        <v>148</v>
      </c>
      <c r="M101" s="26">
        <f t="shared" si="23"/>
        <v>444</v>
      </c>
      <c r="N101" s="79">
        <v>148</v>
      </c>
      <c r="O101" s="79">
        <v>148</v>
      </c>
      <c r="P101" s="79">
        <v>148</v>
      </c>
      <c r="Q101" s="60" t="s">
        <v>62</v>
      </c>
    </row>
    <row r="102" spans="1:17" ht="31.5" x14ac:dyDescent="0.25">
      <c r="A102" s="33" t="s">
        <v>11</v>
      </c>
      <c r="B102" s="13" t="s">
        <v>23</v>
      </c>
      <c r="C102" s="13" t="s">
        <v>30</v>
      </c>
      <c r="D102" s="13" t="s">
        <v>32</v>
      </c>
      <c r="E102" s="26">
        <f t="shared" si="21"/>
        <v>900</v>
      </c>
      <c r="F102" s="13">
        <v>300</v>
      </c>
      <c r="G102" s="13">
        <v>300</v>
      </c>
      <c r="H102" s="13">
        <v>300</v>
      </c>
      <c r="I102" s="26">
        <f t="shared" si="22"/>
        <v>570</v>
      </c>
      <c r="J102" s="14">
        <v>190</v>
      </c>
      <c r="K102" s="14">
        <v>190</v>
      </c>
      <c r="L102" s="16">
        <v>190</v>
      </c>
      <c r="M102" s="26">
        <f t="shared" si="23"/>
        <v>570</v>
      </c>
      <c r="N102" s="79">
        <v>190</v>
      </c>
      <c r="O102" s="79">
        <v>190</v>
      </c>
      <c r="P102" s="79">
        <v>190</v>
      </c>
      <c r="Q102" s="60" t="s">
        <v>62</v>
      </c>
    </row>
    <row r="103" spans="1:17" x14ac:dyDescent="0.25">
      <c r="A103" s="34" t="s">
        <v>12</v>
      </c>
      <c r="B103" s="13" t="s">
        <v>23</v>
      </c>
      <c r="C103" s="13" t="s">
        <v>33</v>
      </c>
      <c r="D103" s="13" t="s">
        <v>34</v>
      </c>
      <c r="E103" s="26">
        <f t="shared" si="21"/>
        <v>849</v>
      </c>
      <c r="F103" s="13">
        <v>283</v>
      </c>
      <c r="G103" s="13">
        <v>283</v>
      </c>
      <c r="H103" s="13">
        <v>283</v>
      </c>
      <c r="I103" s="26">
        <f t="shared" si="22"/>
        <v>570</v>
      </c>
      <c r="J103" s="14">
        <v>190</v>
      </c>
      <c r="K103" s="14">
        <v>190</v>
      </c>
      <c r="L103" s="16">
        <v>190</v>
      </c>
      <c r="M103" s="26">
        <f t="shared" si="23"/>
        <v>570</v>
      </c>
      <c r="N103" s="79">
        <v>190</v>
      </c>
      <c r="O103" s="79">
        <v>190</v>
      </c>
      <c r="P103" s="79">
        <v>190</v>
      </c>
      <c r="Q103" s="60" t="s">
        <v>62</v>
      </c>
    </row>
    <row r="104" spans="1:17" x14ac:dyDescent="0.25">
      <c r="A104" s="34" t="s">
        <v>13</v>
      </c>
      <c r="B104" s="13" t="s">
        <v>23</v>
      </c>
      <c r="C104" s="13" t="s">
        <v>33</v>
      </c>
      <c r="D104" s="13" t="s">
        <v>35</v>
      </c>
      <c r="E104" s="26">
        <f t="shared" si="21"/>
        <v>1578</v>
      </c>
      <c r="F104" s="13">
        <v>526</v>
      </c>
      <c r="G104" s="13">
        <v>526</v>
      </c>
      <c r="H104" s="13">
        <v>526</v>
      </c>
      <c r="I104" s="26">
        <f t="shared" si="22"/>
        <v>2394</v>
      </c>
      <c r="J104" s="14">
        <v>798</v>
      </c>
      <c r="K104" s="14">
        <v>798</v>
      </c>
      <c r="L104" s="16">
        <v>798</v>
      </c>
      <c r="M104" s="26">
        <f t="shared" si="23"/>
        <v>2394</v>
      </c>
      <c r="N104" s="79">
        <v>798</v>
      </c>
      <c r="O104" s="79">
        <v>798</v>
      </c>
      <c r="P104" s="79">
        <v>798</v>
      </c>
      <c r="Q104" s="60" t="s">
        <v>62</v>
      </c>
    </row>
    <row r="105" spans="1:17" x14ac:dyDescent="0.25">
      <c r="A105" s="34" t="s">
        <v>14</v>
      </c>
      <c r="B105" s="13" t="s">
        <v>23</v>
      </c>
      <c r="C105" s="13" t="s">
        <v>33</v>
      </c>
      <c r="D105" s="13" t="s">
        <v>36</v>
      </c>
      <c r="E105" s="26">
        <f t="shared" si="21"/>
        <v>28428</v>
      </c>
      <c r="F105" s="13">
        <v>9476</v>
      </c>
      <c r="G105" s="13">
        <v>9476</v>
      </c>
      <c r="H105" s="13">
        <v>9476</v>
      </c>
      <c r="I105" s="26">
        <f t="shared" si="22"/>
        <v>4500</v>
      </c>
      <c r="J105" s="14">
        <v>1500</v>
      </c>
      <c r="K105" s="14">
        <v>1500</v>
      </c>
      <c r="L105" s="16">
        <v>1500</v>
      </c>
      <c r="M105" s="26">
        <f t="shared" si="23"/>
        <v>9945</v>
      </c>
      <c r="N105" s="79">
        <v>3315</v>
      </c>
      <c r="O105" s="79">
        <v>3315</v>
      </c>
      <c r="P105" s="79">
        <v>3315</v>
      </c>
      <c r="Q105" s="60" t="s">
        <v>62</v>
      </c>
    </row>
    <row r="106" spans="1:17" x14ac:dyDescent="0.25">
      <c r="A106" s="35" t="s">
        <v>15</v>
      </c>
      <c r="B106" s="13" t="s">
        <v>23</v>
      </c>
      <c r="C106" s="13" t="s">
        <v>37</v>
      </c>
      <c r="D106" s="13" t="s">
        <v>31</v>
      </c>
      <c r="E106" s="26">
        <f t="shared" si="21"/>
        <v>4456</v>
      </c>
      <c r="F106" s="13">
        <v>1485</v>
      </c>
      <c r="G106" s="13">
        <v>1485</v>
      </c>
      <c r="H106" s="13">
        <v>1486</v>
      </c>
      <c r="I106" s="26">
        <f t="shared" si="22"/>
        <v>4455</v>
      </c>
      <c r="J106" s="14">
        <v>1485</v>
      </c>
      <c r="K106" s="14">
        <v>1485</v>
      </c>
      <c r="L106" s="16">
        <v>1485</v>
      </c>
      <c r="M106" s="26">
        <f t="shared" si="23"/>
        <v>4455</v>
      </c>
      <c r="N106" s="79">
        <v>1485</v>
      </c>
      <c r="O106" s="79">
        <v>1485</v>
      </c>
      <c r="P106" s="79">
        <v>1485</v>
      </c>
      <c r="Q106" s="60" t="s">
        <v>62</v>
      </c>
    </row>
    <row r="107" spans="1:17" x14ac:dyDescent="0.25">
      <c r="A107" s="35" t="s">
        <v>16</v>
      </c>
      <c r="B107" s="13" t="s">
        <v>23</v>
      </c>
      <c r="C107" s="13" t="s">
        <v>37</v>
      </c>
      <c r="D107" s="13" t="s">
        <v>38</v>
      </c>
      <c r="E107" s="26">
        <f t="shared" si="21"/>
        <v>2082</v>
      </c>
      <c r="F107" s="13">
        <v>694</v>
      </c>
      <c r="G107" s="13">
        <v>694</v>
      </c>
      <c r="H107" s="13">
        <v>694</v>
      </c>
      <c r="I107" s="26">
        <f t="shared" si="22"/>
        <v>2082</v>
      </c>
      <c r="J107" s="14">
        <v>694</v>
      </c>
      <c r="K107" s="14">
        <v>694</v>
      </c>
      <c r="L107" s="16">
        <v>694</v>
      </c>
      <c r="M107" s="26">
        <f t="shared" si="23"/>
        <v>2082</v>
      </c>
      <c r="N107" s="79">
        <v>694</v>
      </c>
      <c r="O107" s="79">
        <v>694</v>
      </c>
      <c r="P107" s="79">
        <v>694</v>
      </c>
      <c r="Q107" s="60" t="s">
        <v>62</v>
      </c>
    </row>
    <row r="108" spans="1:17" x14ac:dyDescent="0.25">
      <c r="A108" s="35" t="s">
        <v>19</v>
      </c>
      <c r="B108" s="13" t="s">
        <v>23</v>
      </c>
      <c r="C108" s="13" t="s">
        <v>42</v>
      </c>
      <c r="D108" s="13" t="s">
        <v>25</v>
      </c>
      <c r="E108" s="26">
        <f t="shared" si="21"/>
        <v>125938</v>
      </c>
      <c r="F108" s="13">
        <v>41980</v>
      </c>
      <c r="G108" s="13">
        <v>41979</v>
      </c>
      <c r="H108" s="13">
        <v>41979</v>
      </c>
      <c r="I108" s="26">
        <f t="shared" si="22"/>
        <v>108374</v>
      </c>
      <c r="J108" s="14">
        <v>37290</v>
      </c>
      <c r="K108" s="14">
        <v>35542</v>
      </c>
      <c r="L108" s="16">
        <v>35542</v>
      </c>
      <c r="M108" s="26">
        <f t="shared" si="23"/>
        <v>144518</v>
      </c>
      <c r="N108" s="79">
        <v>48173</v>
      </c>
      <c r="O108" s="79">
        <v>48173</v>
      </c>
      <c r="P108" s="79">
        <v>48172</v>
      </c>
      <c r="Q108" s="60" t="s">
        <v>62</v>
      </c>
    </row>
    <row r="109" spans="1:17" x14ac:dyDescent="0.25">
      <c r="A109" s="35" t="s">
        <v>48</v>
      </c>
      <c r="B109" s="25" t="s">
        <v>23</v>
      </c>
      <c r="C109" s="25" t="s">
        <v>40</v>
      </c>
      <c r="D109" s="25" t="s">
        <v>41</v>
      </c>
      <c r="E109" s="26">
        <f t="shared" si="21"/>
        <v>13365</v>
      </c>
      <c r="F109" s="13">
        <v>4455</v>
      </c>
      <c r="G109" s="13">
        <v>4455</v>
      </c>
      <c r="H109" s="13">
        <v>4455</v>
      </c>
      <c r="I109" s="26">
        <f t="shared" si="22"/>
        <v>1164</v>
      </c>
      <c r="J109" s="14">
        <v>388</v>
      </c>
      <c r="K109" s="14">
        <v>388</v>
      </c>
      <c r="L109" s="16">
        <v>388</v>
      </c>
      <c r="M109" s="26">
        <f t="shared" si="23"/>
        <v>1164</v>
      </c>
      <c r="N109" s="79">
        <v>388</v>
      </c>
      <c r="O109" s="79">
        <v>388</v>
      </c>
      <c r="P109" s="79">
        <v>388</v>
      </c>
      <c r="Q109" s="60" t="s">
        <v>62</v>
      </c>
    </row>
    <row r="110" spans="1:17" ht="31.5" x14ac:dyDescent="0.25">
      <c r="A110" s="36" t="s">
        <v>17</v>
      </c>
      <c r="B110" s="25" t="s">
        <v>43</v>
      </c>
      <c r="C110" s="25" t="s">
        <v>44</v>
      </c>
      <c r="D110" s="25" t="s">
        <v>25</v>
      </c>
      <c r="E110" s="26">
        <f t="shared" si="21"/>
        <v>13365</v>
      </c>
      <c r="F110" s="13">
        <v>4455</v>
      </c>
      <c r="G110" s="13">
        <v>4455</v>
      </c>
      <c r="H110" s="13">
        <v>4455</v>
      </c>
      <c r="I110" s="26">
        <f t="shared" si="22"/>
        <v>18765</v>
      </c>
      <c r="J110" s="27">
        <v>7695</v>
      </c>
      <c r="K110" s="27">
        <v>5535</v>
      </c>
      <c r="L110" s="28">
        <v>5535</v>
      </c>
      <c r="M110" s="26">
        <f t="shared" si="23"/>
        <v>19654</v>
      </c>
      <c r="N110" s="79">
        <v>7060</v>
      </c>
      <c r="O110" s="79">
        <v>6297</v>
      </c>
      <c r="P110" s="79">
        <v>6297</v>
      </c>
      <c r="Q110" s="60" t="s">
        <v>62</v>
      </c>
    </row>
    <row r="111" spans="1:17" x14ac:dyDescent="0.25">
      <c r="A111" s="24" t="s">
        <v>4</v>
      </c>
      <c r="B111" s="13" t="s">
        <v>23</v>
      </c>
      <c r="C111" s="13" t="s">
        <v>24</v>
      </c>
      <c r="D111" s="13" t="s">
        <v>25</v>
      </c>
      <c r="E111" s="26">
        <f>F111+G111+H111</f>
        <v>5409</v>
      </c>
      <c r="F111" s="25">
        <v>1803</v>
      </c>
      <c r="G111" s="25">
        <v>1803</v>
      </c>
      <c r="H111" s="25">
        <v>1803</v>
      </c>
      <c r="I111" s="26">
        <f>J111+K111+L111</f>
        <v>6894</v>
      </c>
      <c r="J111" s="27">
        <v>2298</v>
      </c>
      <c r="K111" s="27">
        <v>2298</v>
      </c>
      <c r="L111" s="28">
        <v>2298</v>
      </c>
      <c r="M111" s="26">
        <f>N111+O111+P111</f>
        <v>6891</v>
      </c>
      <c r="N111" s="72">
        <v>2297</v>
      </c>
      <c r="O111" s="72">
        <v>2297</v>
      </c>
      <c r="P111" s="72">
        <v>2297</v>
      </c>
      <c r="Q111" s="60" t="s">
        <v>63</v>
      </c>
    </row>
    <row r="112" spans="1:17" x14ac:dyDescent="0.25">
      <c r="A112" s="29" t="s">
        <v>5</v>
      </c>
      <c r="B112" s="13" t="s">
        <v>23</v>
      </c>
      <c r="C112" s="13" t="s">
        <v>26</v>
      </c>
      <c r="D112" s="13" t="s">
        <v>25</v>
      </c>
      <c r="E112" s="26">
        <f t="shared" ref="E112:E125" si="24">F112+G112+H112</f>
        <v>10212</v>
      </c>
      <c r="F112" s="25">
        <v>3404</v>
      </c>
      <c r="G112" s="25">
        <v>3404</v>
      </c>
      <c r="H112" s="25">
        <v>3404</v>
      </c>
      <c r="I112" s="26">
        <f t="shared" ref="I112:I125" si="25">J112+K112+L112</f>
        <v>8819</v>
      </c>
      <c r="J112" s="27">
        <v>2940</v>
      </c>
      <c r="K112" s="27">
        <v>2940</v>
      </c>
      <c r="L112" s="28">
        <v>2939</v>
      </c>
      <c r="M112" s="26">
        <f t="shared" ref="M112:M125" si="26">N112+O112+P112</f>
        <v>8817</v>
      </c>
      <c r="N112" s="72">
        <v>2939</v>
      </c>
      <c r="O112" s="72">
        <v>2939</v>
      </c>
      <c r="P112" s="72">
        <v>2939</v>
      </c>
      <c r="Q112" s="60" t="s">
        <v>63</v>
      </c>
    </row>
    <row r="113" spans="1:17" x14ac:dyDescent="0.25">
      <c r="A113" s="30" t="s">
        <v>7</v>
      </c>
      <c r="B113" s="13" t="s">
        <v>23</v>
      </c>
      <c r="C113" s="13" t="s">
        <v>45</v>
      </c>
      <c r="D113" s="13" t="s">
        <v>25</v>
      </c>
      <c r="E113" s="26">
        <f t="shared" si="24"/>
        <v>2665</v>
      </c>
      <c r="F113" s="25">
        <v>888</v>
      </c>
      <c r="G113" s="25">
        <v>888</v>
      </c>
      <c r="H113" s="25">
        <v>889</v>
      </c>
      <c r="I113" s="26">
        <f t="shared" si="25"/>
        <v>4977</v>
      </c>
      <c r="J113" s="27">
        <v>1659</v>
      </c>
      <c r="K113" s="27">
        <v>1659</v>
      </c>
      <c r="L113" s="27">
        <v>1659</v>
      </c>
      <c r="M113" s="26">
        <f t="shared" si="26"/>
        <v>4974</v>
      </c>
      <c r="N113" s="72">
        <v>1658</v>
      </c>
      <c r="O113" s="72">
        <v>1658</v>
      </c>
      <c r="P113" s="72">
        <v>1658</v>
      </c>
      <c r="Q113" s="60" t="s">
        <v>63</v>
      </c>
    </row>
    <row r="114" spans="1:17" x14ac:dyDescent="0.25">
      <c r="A114" s="31" t="s">
        <v>8</v>
      </c>
      <c r="B114" s="13" t="s">
        <v>23</v>
      </c>
      <c r="C114" s="13" t="s">
        <v>28</v>
      </c>
      <c r="D114" s="13" t="s">
        <v>25</v>
      </c>
      <c r="E114" s="26">
        <f t="shared" si="24"/>
        <v>963</v>
      </c>
      <c r="F114" s="25">
        <v>321</v>
      </c>
      <c r="G114" s="25">
        <v>321</v>
      </c>
      <c r="H114" s="25">
        <v>321</v>
      </c>
      <c r="I114" s="26">
        <f t="shared" si="25"/>
        <v>1260</v>
      </c>
      <c r="J114" s="27">
        <v>420</v>
      </c>
      <c r="K114" s="27">
        <v>420</v>
      </c>
      <c r="L114" s="28">
        <v>420</v>
      </c>
      <c r="M114" s="26">
        <f t="shared" si="26"/>
        <v>1257</v>
      </c>
      <c r="N114" s="72">
        <v>419</v>
      </c>
      <c r="O114" s="72">
        <v>419</v>
      </c>
      <c r="P114" s="72">
        <v>419</v>
      </c>
      <c r="Q114" s="60" t="s">
        <v>63</v>
      </c>
    </row>
    <row r="115" spans="1:17" ht="47.25" x14ac:dyDescent="0.25">
      <c r="A115" s="32" t="s">
        <v>9</v>
      </c>
      <c r="B115" s="13" t="s">
        <v>23</v>
      </c>
      <c r="C115" s="13" t="s">
        <v>29</v>
      </c>
      <c r="D115" s="13" t="s">
        <v>25</v>
      </c>
      <c r="E115" s="26">
        <f t="shared" si="24"/>
        <v>0</v>
      </c>
      <c r="F115" s="25"/>
      <c r="G115" s="25"/>
      <c r="H115" s="25"/>
      <c r="I115" s="26">
        <f t="shared" si="25"/>
        <v>0</v>
      </c>
      <c r="J115" s="27"/>
      <c r="K115" s="27"/>
      <c r="L115" s="28"/>
      <c r="M115" s="26">
        <f t="shared" si="26"/>
        <v>0</v>
      </c>
      <c r="N115" s="72"/>
      <c r="O115" s="72"/>
      <c r="P115" s="72"/>
      <c r="Q115" s="60" t="s">
        <v>63</v>
      </c>
    </row>
    <row r="116" spans="1:17" x14ac:dyDescent="0.25">
      <c r="A116" s="33" t="s">
        <v>10</v>
      </c>
      <c r="B116" s="13" t="s">
        <v>23</v>
      </c>
      <c r="C116" s="13" t="s">
        <v>30</v>
      </c>
      <c r="D116" s="13" t="s">
        <v>31</v>
      </c>
      <c r="E116" s="26">
        <f t="shared" si="24"/>
        <v>1503</v>
      </c>
      <c r="F116" s="25">
        <v>501</v>
      </c>
      <c r="G116" s="25">
        <v>501</v>
      </c>
      <c r="H116" s="25">
        <v>501</v>
      </c>
      <c r="I116" s="26">
        <f t="shared" si="25"/>
        <v>31000</v>
      </c>
      <c r="J116" s="27">
        <v>11000</v>
      </c>
      <c r="K116" s="27">
        <v>10000</v>
      </c>
      <c r="L116" s="28">
        <v>10000</v>
      </c>
      <c r="M116" s="26">
        <f t="shared" si="26"/>
        <v>30</v>
      </c>
      <c r="N116" s="72">
        <v>10</v>
      </c>
      <c r="O116" s="72">
        <v>10</v>
      </c>
      <c r="P116" s="72">
        <v>10</v>
      </c>
      <c r="Q116" s="60" t="s">
        <v>63</v>
      </c>
    </row>
    <row r="117" spans="1:17" ht="31.5" x14ac:dyDescent="0.25">
      <c r="A117" s="33" t="s">
        <v>11</v>
      </c>
      <c r="B117" s="13" t="s">
        <v>23</v>
      </c>
      <c r="C117" s="13" t="s">
        <v>30</v>
      </c>
      <c r="D117" s="13" t="s">
        <v>32</v>
      </c>
      <c r="E117" s="26">
        <f t="shared" si="24"/>
        <v>1114</v>
      </c>
      <c r="F117" s="25">
        <v>371</v>
      </c>
      <c r="G117" s="25">
        <v>371</v>
      </c>
      <c r="H117" s="25">
        <v>372</v>
      </c>
      <c r="I117" s="26">
        <f t="shared" si="25"/>
        <v>1125</v>
      </c>
      <c r="J117" s="27">
        <v>375</v>
      </c>
      <c r="K117" s="27">
        <v>375</v>
      </c>
      <c r="L117" s="28">
        <v>375</v>
      </c>
      <c r="M117" s="26">
        <f t="shared" si="26"/>
        <v>1122</v>
      </c>
      <c r="N117" s="72">
        <v>374</v>
      </c>
      <c r="O117" s="72">
        <v>374</v>
      </c>
      <c r="P117" s="72">
        <v>374</v>
      </c>
      <c r="Q117" s="60" t="s">
        <v>63</v>
      </c>
    </row>
    <row r="118" spans="1:17" x14ac:dyDescent="0.25">
      <c r="A118" s="34" t="s">
        <v>12</v>
      </c>
      <c r="B118" s="13" t="s">
        <v>23</v>
      </c>
      <c r="C118" s="13" t="s">
        <v>33</v>
      </c>
      <c r="D118" s="13" t="s">
        <v>34</v>
      </c>
      <c r="E118" s="26">
        <f t="shared" si="24"/>
        <v>1218</v>
      </c>
      <c r="F118" s="25">
        <v>406</v>
      </c>
      <c r="G118" s="25">
        <v>406</v>
      </c>
      <c r="H118" s="25">
        <v>406</v>
      </c>
      <c r="I118" s="26">
        <f t="shared" si="25"/>
        <v>1080</v>
      </c>
      <c r="J118" s="27">
        <v>360</v>
      </c>
      <c r="K118" s="27">
        <v>360</v>
      </c>
      <c r="L118" s="28">
        <v>360</v>
      </c>
      <c r="M118" s="26">
        <f t="shared" si="26"/>
        <v>1077</v>
      </c>
      <c r="N118" s="72">
        <v>359</v>
      </c>
      <c r="O118" s="72">
        <v>359</v>
      </c>
      <c r="P118" s="72">
        <v>359</v>
      </c>
      <c r="Q118" s="60" t="s">
        <v>63</v>
      </c>
    </row>
    <row r="119" spans="1:17" x14ac:dyDescent="0.25">
      <c r="A119" s="34" t="s">
        <v>13</v>
      </c>
      <c r="B119" s="13" t="s">
        <v>23</v>
      </c>
      <c r="C119" s="13" t="s">
        <v>33</v>
      </c>
      <c r="D119" s="13" t="s">
        <v>35</v>
      </c>
      <c r="E119" s="26">
        <f t="shared" si="24"/>
        <v>1613</v>
      </c>
      <c r="F119" s="25">
        <v>537</v>
      </c>
      <c r="G119" s="25">
        <v>538</v>
      </c>
      <c r="H119" s="25">
        <v>538</v>
      </c>
      <c r="I119" s="26">
        <f t="shared" si="25"/>
        <v>1515</v>
      </c>
      <c r="J119" s="27">
        <v>505</v>
      </c>
      <c r="K119" s="27">
        <v>505</v>
      </c>
      <c r="L119" s="28">
        <v>505</v>
      </c>
      <c r="M119" s="26">
        <f t="shared" si="26"/>
        <v>1513</v>
      </c>
      <c r="N119" s="72">
        <v>505</v>
      </c>
      <c r="O119" s="72">
        <v>504</v>
      </c>
      <c r="P119" s="72">
        <v>504</v>
      </c>
      <c r="Q119" s="60" t="s">
        <v>63</v>
      </c>
    </row>
    <row r="120" spans="1:17" x14ac:dyDescent="0.25">
      <c r="A120" s="34" t="s">
        <v>14</v>
      </c>
      <c r="B120" s="13" t="s">
        <v>23</v>
      </c>
      <c r="C120" s="13" t="s">
        <v>33</v>
      </c>
      <c r="D120" s="13" t="s">
        <v>36</v>
      </c>
      <c r="E120" s="26">
        <f t="shared" si="24"/>
        <v>28000</v>
      </c>
      <c r="F120" s="25">
        <v>9333</v>
      </c>
      <c r="G120" s="25">
        <v>9333</v>
      </c>
      <c r="H120" s="25">
        <v>9334</v>
      </c>
      <c r="I120" s="26">
        <f t="shared" si="25"/>
        <v>12162</v>
      </c>
      <c r="J120" s="27">
        <v>4054</v>
      </c>
      <c r="K120" s="27">
        <v>4054</v>
      </c>
      <c r="L120" s="28">
        <v>4054</v>
      </c>
      <c r="M120" s="26">
        <f t="shared" si="26"/>
        <v>12160</v>
      </c>
      <c r="N120" s="72">
        <v>4054</v>
      </c>
      <c r="O120" s="72">
        <v>4053</v>
      </c>
      <c r="P120" s="72">
        <v>4053</v>
      </c>
      <c r="Q120" s="60" t="s">
        <v>63</v>
      </c>
    </row>
    <row r="121" spans="1:17" x14ac:dyDescent="0.25">
      <c r="A121" s="35" t="s">
        <v>15</v>
      </c>
      <c r="B121" s="13" t="s">
        <v>23</v>
      </c>
      <c r="C121" s="13" t="s">
        <v>37</v>
      </c>
      <c r="D121" s="13" t="s">
        <v>31</v>
      </c>
      <c r="E121" s="26">
        <f t="shared" si="24"/>
        <v>4756</v>
      </c>
      <c r="F121" s="25">
        <v>1585</v>
      </c>
      <c r="G121" s="25">
        <v>1585</v>
      </c>
      <c r="H121" s="25">
        <v>1586</v>
      </c>
      <c r="I121" s="26">
        <f t="shared" si="25"/>
        <v>4844</v>
      </c>
      <c r="J121" s="27">
        <v>1644</v>
      </c>
      <c r="K121" s="27">
        <v>1600</v>
      </c>
      <c r="L121" s="28">
        <v>1600</v>
      </c>
      <c r="M121" s="26">
        <f t="shared" si="26"/>
        <v>4800</v>
      </c>
      <c r="N121" s="72">
        <v>1600</v>
      </c>
      <c r="O121" s="72">
        <v>1600</v>
      </c>
      <c r="P121" s="72">
        <v>1600</v>
      </c>
      <c r="Q121" s="60" t="s">
        <v>63</v>
      </c>
    </row>
    <row r="122" spans="1:17" x14ac:dyDescent="0.25">
      <c r="A122" s="35" t="s">
        <v>16</v>
      </c>
      <c r="B122" s="13" t="s">
        <v>23</v>
      </c>
      <c r="C122" s="13" t="s">
        <v>37</v>
      </c>
      <c r="D122" s="13" t="s">
        <v>38</v>
      </c>
      <c r="E122" s="26">
        <f t="shared" si="24"/>
        <v>2142</v>
      </c>
      <c r="F122" s="25">
        <v>714</v>
      </c>
      <c r="G122" s="25">
        <v>714</v>
      </c>
      <c r="H122" s="25">
        <v>714</v>
      </c>
      <c r="I122" s="26">
        <f t="shared" si="25"/>
        <v>1524</v>
      </c>
      <c r="J122" s="27">
        <v>508</v>
      </c>
      <c r="K122" s="27">
        <v>508</v>
      </c>
      <c r="L122" s="28">
        <v>508</v>
      </c>
      <c r="M122" s="26">
        <f t="shared" si="26"/>
        <v>1524</v>
      </c>
      <c r="N122" s="72">
        <v>508</v>
      </c>
      <c r="O122" s="72">
        <v>508</v>
      </c>
      <c r="P122" s="72">
        <v>508</v>
      </c>
      <c r="Q122" s="60" t="s">
        <v>63</v>
      </c>
    </row>
    <row r="123" spans="1:17" x14ac:dyDescent="0.25">
      <c r="A123" s="35" t="s">
        <v>19</v>
      </c>
      <c r="B123" s="13" t="s">
        <v>23</v>
      </c>
      <c r="C123" s="13" t="s">
        <v>42</v>
      </c>
      <c r="D123" s="13" t="s">
        <v>25</v>
      </c>
      <c r="E123" s="26">
        <f t="shared" si="24"/>
        <v>125938</v>
      </c>
      <c r="F123" s="25">
        <v>41979</v>
      </c>
      <c r="G123" s="25">
        <v>41979</v>
      </c>
      <c r="H123" s="25">
        <v>41980</v>
      </c>
      <c r="I123" s="26">
        <f t="shared" si="25"/>
        <v>104732</v>
      </c>
      <c r="J123" s="27">
        <v>36076</v>
      </c>
      <c r="K123" s="27">
        <v>34328</v>
      </c>
      <c r="L123" s="28">
        <v>34328</v>
      </c>
      <c r="M123" s="26">
        <f t="shared" si="26"/>
        <v>79482</v>
      </c>
      <c r="N123" s="72">
        <v>34929</v>
      </c>
      <c r="O123" s="72">
        <v>34929</v>
      </c>
      <c r="P123" s="72">
        <v>9624</v>
      </c>
      <c r="Q123" s="60" t="s">
        <v>63</v>
      </c>
    </row>
    <row r="124" spans="1:17" x14ac:dyDescent="0.25">
      <c r="A124" s="35" t="s">
        <v>48</v>
      </c>
      <c r="B124" s="25" t="s">
        <v>23</v>
      </c>
      <c r="C124" s="25" t="s">
        <v>40</v>
      </c>
      <c r="D124" s="25" t="s">
        <v>41</v>
      </c>
      <c r="E124" s="26">
        <f t="shared" si="24"/>
        <v>1200</v>
      </c>
      <c r="F124" s="25">
        <v>400</v>
      </c>
      <c r="G124" s="25">
        <v>400</v>
      </c>
      <c r="H124" s="25">
        <v>400</v>
      </c>
      <c r="I124" s="26">
        <f t="shared" si="25"/>
        <v>496</v>
      </c>
      <c r="J124" s="27">
        <v>166</v>
      </c>
      <c r="K124" s="27">
        <v>165</v>
      </c>
      <c r="L124" s="28">
        <v>165</v>
      </c>
      <c r="M124" s="26">
        <f t="shared" si="26"/>
        <v>495</v>
      </c>
      <c r="N124" s="72">
        <v>165</v>
      </c>
      <c r="O124" s="72">
        <v>165</v>
      </c>
      <c r="P124" s="72">
        <v>165</v>
      </c>
      <c r="Q124" s="60" t="s">
        <v>63</v>
      </c>
    </row>
    <row r="125" spans="1:17" ht="31.5" x14ac:dyDescent="0.25">
      <c r="A125" s="36" t="s">
        <v>17</v>
      </c>
      <c r="B125" s="25" t="s">
        <v>43</v>
      </c>
      <c r="C125" s="25" t="s">
        <v>44</v>
      </c>
      <c r="D125" s="25" t="s">
        <v>25</v>
      </c>
      <c r="E125" s="26">
        <f t="shared" si="24"/>
        <v>6045</v>
      </c>
      <c r="F125" s="25">
        <v>2015</v>
      </c>
      <c r="G125" s="25">
        <v>2015</v>
      </c>
      <c r="H125" s="25">
        <v>2015</v>
      </c>
      <c r="I125" s="26">
        <f t="shared" si="25"/>
        <v>18000</v>
      </c>
      <c r="J125" s="27">
        <v>6000</v>
      </c>
      <c r="K125" s="27">
        <v>6000</v>
      </c>
      <c r="L125" s="27">
        <v>6000</v>
      </c>
      <c r="M125" s="26">
        <f t="shared" si="26"/>
        <v>18000</v>
      </c>
      <c r="N125" s="72">
        <v>6000</v>
      </c>
      <c r="O125" s="72">
        <v>6000</v>
      </c>
      <c r="P125" s="72">
        <v>6000</v>
      </c>
      <c r="Q125" s="60" t="s">
        <v>63</v>
      </c>
    </row>
    <row r="126" spans="1:17" x14ac:dyDescent="0.25">
      <c r="A126" s="24" t="s">
        <v>4</v>
      </c>
      <c r="B126" s="25" t="s">
        <v>23</v>
      </c>
      <c r="C126" s="58">
        <v>11</v>
      </c>
      <c r="D126" s="25" t="s">
        <v>25</v>
      </c>
      <c r="E126" s="26">
        <f>F126+G126+H126</f>
        <v>6360</v>
      </c>
      <c r="F126" s="25" t="s">
        <v>80</v>
      </c>
      <c r="G126" s="25" t="s">
        <v>80</v>
      </c>
      <c r="H126" s="25" t="s">
        <v>80</v>
      </c>
      <c r="I126" s="26">
        <f>J126+K126+L126</f>
        <v>4464</v>
      </c>
      <c r="J126" s="65">
        <v>1488</v>
      </c>
      <c r="K126" s="65">
        <v>1488</v>
      </c>
      <c r="L126" s="65">
        <v>1488</v>
      </c>
      <c r="M126" s="26">
        <f>N126+O126+P126</f>
        <v>4464</v>
      </c>
      <c r="N126" s="75">
        <v>1488</v>
      </c>
      <c r="O126" s="75">
        <v>1488</v>
      </c>
      <c r="P126" s="76">
        <v>1488</v>
      </c>
      <c r="Q126" s="60" t="s">
        <v>64</v>
      </c>
    </row>
    <row r="127" spans="1:17" x14ac:dyDescent="0.25">
      <c r="A127" s="29" t="s">
        <v>5</v>
      </c>
      <c r="B127" s="25" t="s">
        <v>23</v>
      </c>
      <c r="C127" s="58">
        <v>21</v>
      </c>
      <c r="D127" s="25" t="s">
        <v>25</v>
      </c>
      <c r="E127" s="26">
        <f t="shared" ref="E127:E139" si="27">F127+G127+H127</f>
        <v>9000</v>
      </c>
      <c r="F127" s="25" t="s">
        <v>81</v>
      </c>
      <c r="G127" s="25" t="s">
        <v>81</v>
      </c>
      <c r="H127" s="25" t="s">
        <v>81</v>
      </c>
      <c r="I127" s="26">
        <f t="shared" ref="I127:I139" si="28">J127+K127+L127</f>
        <v>4113</v>
      </c>
      <c r="J127" s="65">
        <v>1371</v>
      </c>
      <c r="K127" s="65">
        <v>1371</v>
      </c>
      <c r="L127" s="65">
        <v>1371</v>
      </c>
      <c r="M127" s="26">
        <f t="shared" ref="M127:M139" si="29">N127+O127+P127</f>
        <v>4111</v>
      </c>
      <c r="N127" s="75">
        <v>1371</v>
      </c>
      <c r="O127" s="75">
        <v>1370</v>
      </c>
      <c r="P127" s="76">
        <v>1370</v>
      </c>
      <c r="Q127" s="60" t="s">
        <v>64</v>
      </c>
    </row>
    <row r="128" spans="1:17" x14ac:dyDescent="0.25">
      <c r="A128" s="30" t="s">
        <v>7</v>
      </c>
      <c r="B128" s="25" t="s">
        <v>23</v>
      </c>
      <c r="C128" s="58">
        <v>23</v>
      </c>
      <c r="D128" s="25" t="s">
        <v>25</v>
      </c>
      <c r="E128" s="26">
        <f t="shared" si="27"/>
        <v>33000</v>
      </c>
      <c r="F128" s="25" t="s">
        <v>82</v>
      </c>
      <c r="G128" s="25" t="s">
        <v>82</v>
      </c>
      <c r="H128" s="25" t="s">
        <v>82</v>
      </c>
      <c r="I128" s="26">
        <f t="shared" si="28"/>
        <v>3873</v>
      </c>
      <c r="J128" s="65">
        <v>1291</v>
      </c>
      <c r="K128" s="65">
        <v>1291</v>
      </c>
      <c r="L128" s="65">
        <v>1291</v>
      </c>
      <c r="M128" s="26">
        <f t="shared" si="29"/>
        <v>3870</v>
      </c>
      <c r="N128" s="75">
        <v>1290</v>
      </c>
      <c r="O128" s="75">
        <v>1290</v>
      </c>
      <c r="P128" s="76">
        <v>1290</v>
      </c>
      <c r="Q128" s="60" t="s">
        <v>64</v>
      </c>
    </row>
    <row r="129" spans="1:17" x14ac:dyDescent="0.25">
      <c r="A129" s="31" t="s">
        <v>8</v>
      </c>
      <c r="B129" s="25" t="s">
        <v>23</v>
      </c>
      <c r="C129" s="58">
        <v>24</v>
      </c>
      <c r="D129" s="25" t="s">
        <v>25</v>
      </c>
      <c r="E129" s="26">
        <f t="shared" si="27"/>
        <v>1800</v>
      </c>
      <c r="F129" s="65">
        <f>600000/1000</f>
        <v>600</v>
      </c>
      <c r="G129" s="25" t="s">
        <v>83</v>
      </c>
      <c r="H129" s="25" t="s">
        <v>83</v>
      </c>
      <c r="I129" s="26">
        <f t="shared" si="28"/>
        <v>2499</v>
      </c>
      <c r="J129" s="65">
        <v>833</v>
      </c>
      <c r="K129" s="65">
        <v>833</v>
      </c>
      <c r="L129" s="65">
        <v>833</v>
      </c>
      <c r="M129" s="26">
        <f t="shared" si="29"/>
        <v>2499</v>
      </c>
      <c r="N129" s="75">
        <v>833</v>
      </c>
      <c r="O129" s="75">
        <v>833</v>
      </c>
      <c r="P129" s="76">
        <v>833</v>
      </c>
      <c r="Q129" s="60" t="s">
        <v>64</v>
      </c>
    </row>
    <row r="130" spans="1:17" ht="47.25" x14ac:dyDescent="0.25">
      <c r="A130" s="32" t="s">
        <v>9</v>
      </c>
      <c r="B130" s="25" t="s">
        <v>23</v>
      </c>
      <c r="C130" s="58">
        <v>25</v>
      </c>
      <c r="D130" s="25" t="s">
        <v>25</v>
      </c>
      <c r="E130" s="26">
        <f t="shared" si="27"/>
        <v>360</v>
      </c>
      <c r="F130" s="65">
        <f>120000/1000</f>
        <v>120</v>
      </c>
      <c r="G130" s="65">
        <f t="shared" ref="G130:H130" si="30">120000/1000</f>
        <v>120</v>
      </c>
      <c r="H130" s="65">
        <f t="shared" si="30"/>
        <v>120</v>
      </c>
      <c r="I130" s="26">
        <f t="shared" si="28"/>
        <v>240</v>
      </c>
      <c r="J130" s="65">
        <v>80</v>
      </c>
      <c r="K130" s="65">
        <v>80</v>
      </c>
      <c r="L130" s="65">
        <v>80</v>
      </c>
      <c r="M130" s="26">
        <f t="shared" si="29"/>
        <v>240</v>
      </c>
      <c r="N130" s="76">
        <v>80</v>
      </c>
      <c r="O130" s="76">
        <v>80</v>
      </c>
      <c r="P130" s="76">
        <v>80</v>
      </c>
      <c r="Q130" s="60" t="s">
        <v>64</v>
      </c>
    </row>
    <row r="131" spans="1:17" x14ac:dyDescent="0.25">
      <c r="A131" s="33" t="s">
        <v>10</v>
      </c>
      <c r="B131" s="25" t="s">
        <v>23</v>
      </c>
      <c r="C131" s="58">
        <v>34</v>
      </c>
      <c r="D131" s="25" t="s">
        <v>31</v>
      </c>
      <c r="E131" s="26">
        <f t="shared" si="27"/>
        <v>3600</v>
      </c>
      <c r="F131" s="65">
        <f>1200000/1000</f>
        <v>1200</v>
      </c>
      <c r="G131" s="65">
        <f t="shared" ref="G131:H131" si="31">1200000/1000</f>
        <v>1200</v>
      </c>
      <c r="H131" s="65">
        <f t="shared" si="31"/>
        <v>1200</v>
      </c>
      <c r="I131" s="26">
        <f t="shared" si="28"/>
        <v>633</v>
      </c>
      <c r="J131" s="65">
        <v>211</v>
      </c>
      <c r="K131" s="65">
        <v>211</v>
      </c>
      <c r="L131" s="65">
        <v>211</v>
      </c>
      <c r="M131" s="26">
        <f t="shared" si="29"/>
        <v>633</v>
      </c>
      <c r="N131" s="75">
        <v>211</v>
      </c>
      <c r="O131" s="75">
        <v>211</v>
      </c>
      <c r="P131" s="75">
        <v>211</v>
      </c>
      <c r="Q131" s="60" t="s">
        <v>64</v>
      </c>
    </row>
    <row r="132" spans="1:17" ht="31.5" x14ac:dyDescent="0.25">
      <c r="A132" s="33" t="s">
        <v>11</v>
      </c>
      <c r="B132" s="25" t="s">
        <v>23</v>
      </c>
      <c r="C132" s="58">
        <v>34</v>
      </c>
      <c r="D132" s="25" t="s">
        <v>32</v>
      </c>
      <c r="E132" s="26">
        <f t="shared" si="27"/>
        <v>3000</v>
      </c>
      <c r="F132" s="65">
        <f>1000000/1000</f>
        <v>1000</v>
      </c>
      <c r="G132" s="65">
        <f t="shared" ref="G132:H132" si="32">1000000/1000</f>
        <v>1000</v>
      </c>
      <c r="H132" s="65">
        <f t="shared" si="32"/>
        <v>1000</v>
      </c>
      <c r="I132" s="26">
        <f t="shared" si="28"/>
        <v>567</v>
      </c>
      <c r="J132" s="65">
        <v>189</v>
      </c>
      <c r="K132" s="65">
        <v>189</v>
      </c>
      <c r="L132" s="65">
        <v>189</v>
      </c>
      <c r="M132" s="26">
        <f t="shared" si="29"/>
        <v>567</v>
      </c>
      <c r="N132" s="75">
        <v>189</v>
      </c>
      <c r="O132" s="75">
        <v>189</v>
      </c>
      <c r="P132" s="75">
        <v>189</v>
      </c>
      <c r="Q132" s="60" t="s">
        <v>64</v>
      </c>
    </row>
    <row r="133" spans="1:17" x14ac:dyDescent="0.25">
      <c r="A133" s="34" t="s">
        <v>12</v>
      </c>
      <c r="B133" s="25" t="s">
        <v>23</v>
      </c>
      <c r="C133" s="58">
        <v>52</v>
      </c>
      <c r="D133" s="25" t="s">
        <v>34</v>
      </c>
      <c r="E133" s="26">
        <f t="shared" si="27"/>
        <v>2400</v>
      </c>
      <c r="F133" s="65">
        <f>800000/1000</f>
        <v>800</v>
      </c>
      <c r="G133" s="65">
        <f t="shared" ref="G133:H133" si="33">800000/1000</f>
        <v>800</v>
      </c>
      <c r="H133" s="65">
        <f t="shared" si="33"/>
        <v>800</v>
      </c>
      <c r="I133" s="26">
        <f t="shared" si="28"/>
        <v>768</v>
      </c>
      <c r="J133" s="65">
        <v>256</v>
      </c>
      <c r="K133" s="65">
        <v>256</v>
      </c>
      <c r="L133" s="65">
        <v>256</v>
      </c>
      <c r="M133" s="26">
        <f t="shared" si="29"/>
        <v>767</v>
      </c>
      <c r="N133" s="75">
        <v>256</v>
      </c>
      <c r="O133" s="75">
        <v>256</v>
      </c>
      <c r="P133" s="76">
        <v>255</v>
      </c>
      <c r="Q133" s="60" t="s">
        <v>64</v>
      </c>
    </row>
    <row r="134" spans="1:17" x14ac:dyDescent="0.25">
      <c r="A134" s="34" t="s">
        <v>13</v>
      </c>
      <c r="B134" s="25" t="s">
        <v>23</v>
      </c>
      <c r="C134" s="58">
        <v>52</v>
      </c>
      <c r="D134" s="25" t="s">
        <v>35</v>
      </c>
      <c r="E134" s="26">
        <f t="shared" si="27"/>
        <v>3150</v>
      </c>
      <c r="F134" s="65">
        <f>1050000/1000</f>
        <v>1050</v>
      </c>
      <c r="G134" s="65">
        <f t="shared" ref="G134:H134" si="34">1050000/1000</f>
        <v>1050</v>
      </c>
      <c r="H134" s="65">
        <f t="shared" si="34"/>
        <v>1050</v>
      </c>
      <c r="I134" s="26">
        <f t="shared" si="28"/>
        <v>1017</v>
      </c>
      <c r="J134" s="65">
        <v>339</v>
      </c>
      <c r="K134" s="65">
        <v>339</v>
      </c>
      <c r="L134" s="65">
        <v>339</v>
      </c>
      <c r="M134" s="26">
        <f t="shared" si="29"/>
        <v>1017</v>
      </c>
      <c r="N134" s="75">
        <v>339</v>
      </c>
      <c r="O134" s="75">
        <v>339</v>
      </c>
      <c r="P134" s="75">
        <v>339</v>
      </c>
      <c r="Q134" s="60" t="s">
        <v>64</v>
      </c>
    </row>
    <row r="135" spans="1:17" x14ac:dyDescent="0.25">
      <c r="A135" s="34" t="s">
        <v>14</v>
      </c>
      <c r="B135" s="25" t="s">
        <v>23</v>
      </c>
      <c r="C135" s="58">
        <v>52</v>
      </c>
      <c r="D135" s="25" t="s">
        <v>36</v>
      </c>
      <c r="E135" s="26">
        <f t="shared" si="27"/>
        <v>24999</v>
      </c>
      <c r="F135" s="65">
        <f>8333000/1000</f>
        <v>8333</v>
      </c>
      <c r="G135" s="65">
        <f t="shared" ref="G135:H135" si="35">8333000/1000</f>
        <v>8333</v>
      </c>
      <c r="H135" s="65">
        <f t="shared" si="35"/>
        <v>8333</v>
      </c>
      <c r="I135" s="26">
        <f t="shared" si="28"/>
        <v>2988</v>
      </c>
      <c r="J135" s="65">
        <v>996</v>
      </c>
      <c r="K135" s="65">
        <v>996</v>
      </c>
      <c r="L135" s="65">
        <v>996</v>
      </c>
      <c r="M135" s="26">
        <f t="shared" si="29"/>
        <v>2985</v>
      </c>
      <c r="N135" s="75">
        <v>995</v>
      </c>
      <c r="O135" s="75">
        <v>995</v>
      </c>
      <c r="P135" s="75">
        <v>995</v>
      </c>
      <c r="Q135" s="60" t="s">
        <v>64</v>
      </c>
    </row>
    <row r="136" spans="1:17" x14ac:dyDescent="0.25">
      <c r="A136" s="35" t="s">
        <v>15</v>
      </c>
      <c r="B136" s="25" t="s">
        <v>23</v>
      </c>
      <c r="C136" s="58">
        <v>92</v>
      </c>
      <c r="D136" s="25" t="s">
        <v>31</v>
      </c>
      <c r="E136" s="26">
        <f t="shared" si="27"/>
        <v>2400</v>
      </c>
      <c r="F136" s="65">
        <f>800000/1000</f>
        <v>800</v>
      </c>
      <c r="G136" s="65">
        <f t="shared" ref="G136:H136" si="36">800000/1000</f>
        <v>800</v>
      </c>
      <c r="H136" s="65">
        <f t="shared" si="36"/>
        <v>800</v>
      </c>
      <c r="I136" s="26">
        <f t="shared" si="28"/>
        <v>3000</v>
      </c>
      <c r="J136" s="65">
        <f>1000000/1000</f>
        <v>1000</v>
      </c>
      <c r="K136" s="65">
        <f t="shared" ref="K136:L137" si="37">1000000/1000</f>
        <v>1000</v>
      </c>
      <c r="L136" s="65">
        <f t="shared" si="37"/>
        <v>1000</v>
      </c>
      <c r="M136" s="26">
        <f t="shared" si="29"/>
        <v>3000</v>
      </c>
      <c r="N136" s="75">
        <v>1000</v>
      </c>
      <c r="O136" s="75">
        <v>1000</v>
      </c>
      <c r="P136" s="75">
        <v>1000</v>
      </c>
      <c r="Q136" s="60" t="s">
        <v>64</v>
      </c>
    </row>
    <row r="137" spans="1:17" x14ac:dyDescent="0.25">
      <c r="A137" s="35" t="s">
        <v>16</v>
      </c>
      <c r="B137" s="25" t="s">
        <v>23</v>
      </c>
      <c r="C137" s="58">
        <v>92</v>
      </c>
      <c r="D137" s="25" t="s">
        <v>38</v>
      </c>
      <c r="E137" s="26">
        <f t="shared" si="27"/>
        <v>3000</v>
      </c>
      <c r="F137" s="65">
        <f>1000000/1000</f>
        <v>1000</v>
      </c>
      <c r="G137" s="65">
        <f t="shared" ref="G137:H137" si="38">1000000/1000</f>
        <v>1000</v>
      </c>
      <c r="H137" s="65">
        <f t="shared" si="38"/>
        <v>1000</v>
      </c>
      <c r="I137" s="26">
        <f t="shared" si="28"/>
        <v>3000</v>
      </c>
      <c r="J137" s="65">
        <f>1000000/1000</f>
        <v>1000</v>
      </c>
      <c r="K137" s="65">
        <f t="shared" si="37"/>
        <v>1000</v>
      </c>
      <c r="L137" s="65">
        <f t="shared" si="37"/>
        <v>1000</v>
      </c>
      <c r="M137" s="26">
        <f t="shared" si="29"/>
        <v>3000</v>
      </c>
      <c r="N137" s="75">
        <v>1000</v>
      </c>
      <c r="O137" s="75">
        <v>1000</v>
      </c>
      <c r="P137" s="75">
        <v>1000</v>
      </c>
      <c r="Q137" s="60" t="s">
        <v>64</v>
      </c>
    </row>
    <row r="138" spans="1:17" x14ac:dyDescent="0.25">
      <c r="A138" s="35" t="s">
        <v>19</v>
      </c>
      <c r="B138" s="25" t="s">
        <v>23</v>
      </c>
      <c r="C138" s="58">
        <v>93</v>
      </c>
      <c r="D138" s="25" t="s">
        <v>25</v>
      </c>
      <c r="E138" s="26">
        <f t="shared" si="27"/>
        <v>132000</v>
      </c>
      <c r="F138" s="65">
        <f>44000000/1000</f>
        <v>44000</v>
      </c>
      <c r="G138" s="65">
        <f t="shared" ref="G138:H138" si="39">44000000/1000</f>
        <v>44000</v>
      </c>
      <c r="H138" s="65">
        <f t="shared" si="39"/>
        <v>44000</v>
      </c>
      <c r="I138" s="26">
        <f t="shared" si="28"/>
        <v>123414</v>
      </c>
      <c r="J138" s="65">
        <f>41138000/1000</f>
        <v>41138</v>
      </c>
      <c r="K138" s="65">
        <f t="shared" ref="K138:L138" si="40">41138000/1000</f>
        <v>41138</v>
      </c>
      <c r="L138" s="65">
        <f t="shared" si="40"/>
        <v>41138</v>
      </c>
      <c r="M138" s="26">
        <f t="shared" si="29"/>
        <v>123428</v>
      </c>
      <c r="N138" s="75">
        <v>41142</v>
      </c>
      <c r="O138" s="75">
        <v>41143</v>
      </c>
      <c r="P138" s="76">
        <v>41143</v>
      </c>
      <c r="Q138" s="60" t="s">
        <v>64</v>
      </c>
    </row>
    <row r="139" spans="1:17" ht="31.5" x14ac:dyDescent="0.25">
      <c r="A139" s="36" t="s">
        <v>17</v>
      </c>
      <c r="B139" s="25" t="s">
        <v>43</v>
      </c>
      <c r="C139" s="58">
        <v>31</v>
      </c>
      <c r="D139" s="25" t="s">
        <v>25</v>
      </c>
      <c r="E139" s="26">
        <f t="shared" si="27"/>
        <v>36000</v>
      </c>
      <c r="F139" s="65">
        <f>12000000/1000</f>
        <v>12000</v>
      </c>
      <c r="G139" s="65">
        <f t="shared" ref="G139:H139" si="41">12000000/1000</f>
        <v>12000</v>
      </c>
      <c r="H139" s="65">
        <f t="shared" si="41"/>
        <v>12000</v>
      </c>
      <c r="I139" s="26">
        <f t="shared" si="28"/>
        <v>36000</v>
      </c>
      <c r="J139" s="65">
        <f>12000000/1000</f>
        <v>12000</v>
      </c>
      <c r="K139" s="65">
        <f t="shared" ref="K139:L139" si="42">12000000/1000</f>
        <v>12000</v>
      </c>
      <c r="L139" s="65">
        <f t="shared" si="42"/>
        <v>12000</v>
      </c>
      <c r="M139" s="26">
        <f t="shared" si="29"/>
        <v>36000</v>
      </c>
      <c r="N139" s="75">
        <v>12000</v>
      </c>
      <c r="O139" s="75">
        <v>12000</v>
      </c>
      <c r="P139" s="75">
        <v>12000</v>
      </c>
      <c r="Q139" s="60" t="s">
        <v>64</v>
      </c>
    </row>
    <row r="140" spans="1:17" x14ac:dyDescent="0.25">
      <c r="A140" s="24" t="s">
        <v>4</v>
      </c>
      <c r="B140" s="13" t="s">
        <v>23</v>
      </c>
      <c r="C140" s="13" t="s">
        <v>24</v>
      </c>
      <c r="D140" s="13" t="s">
        <v>25</v>
      </c>
      <c r="E140" s="26">
        <f>F140+G140+H140</f>
        <v>2007</v>
      </c>
      <c r="F140" s="13">
        <v>669</v>
      </c>
      <c r="G140" s="13">
        <v>669</v>
      </c>
      <c r="H140" s="13">
        <v>669</v>
      </c>
      <c r="I140" s="26">
        <f>J140+K140+L140</f>
        <v>1391</v>
      </c>
      <c r="J140" s="14">
        <v>464</v>
      </c>
      <c r="K140" s="14">
        <v>464</v>
      </c>
      <c r="L140" s="16">
        <v>463</v>
      </c>
      <c r="M140" s="26">
        <f>N140+O140+P140</f>
        <v>1389</v>
      </c>
      <c r="N140" s="79">
        <v>463</v>
      </c>
      <c r="O140" s="79">
        <v>463</v>
      </c>
      <c r="P140" s="79">
        <v>463</v>
      </c>
      <c r="Q140" s="60" t="s">
        <v>65</v>
      </c>
    </row>
    <row r="141" spans="1:17" x14ac:dyDescent="0.25">
      <c r="A141" s="29" t="s">
        <v>5</v>
      </c>
      <c r="B141" s="13" t="s">
        <v>23</v>
      </c>
      <c r="C141" s="13" t="s">
        <v>26</v>
      </c>
      <c r="D141" s="13" t="s">
        <v>25</v>
      </c>
      <c r="E141" s="26">
        <f t="shared" ref="E141:E154" si="43">F141+G141+H141</f>
        <v>5400</v>
      </c>
      <c r="F141" s="13">
        <v>1800</v>
      </c>
      <c r="G141" s="13">
        <v>1800</v>
      </c>
      <c r="H141" s="13">
        <v>1800</v>
      </c>
      <c r="I141" s="26">
        <f t="shared" ref="I141:I154" si="44">J141+K141+L141</f>
        <v>6402</v>
      </c>
      <c r="J141" s="14">
        <v>2134</v>
      </c>
      <c r="K141" s="14">
        <v>2134</v>
      </c>
      <c r="L141" s="16">
        <v>2134</v>
      </c>
      <c r="M141" s="26">
        <f t="shared" ref="M141:M154" si="45">N141+O141+P141</f>
        <v>6402</v>
      </c>
      <c r="N141" s="79">
        <v>2134</v>
      </c>
      <c r="O141" s="79">
        <v>2134</v>
      </c>
      <c r="P141" s="79">
        <v>2134</v>
      </c>
      <c r="Q141" s="60" t="s">
        <v>65</v>
      </c>
    </row>
    <row r="142" spans="1:17" x14ac:dyDescent="0.25">
      <c r="A142" s="30" t="s">
        <v>7</v>
      </c>
      <c r="B142" s="13" t="s">
        <v>23</v>
      </c>
      <c r="C142" s="13" t="s">
        <v>45</v>
      </c>
      <c r="D142" s="13" t="s">
        <v>25</v>
      </c>
      <c r="E142" s="26">
        <f t="shared" si="43"/>
        <v>5400</v>
      </c>
      <c r="F142" s="13">
        <v>1800</v>
      </c>
      <c r="G142" s="13">
        <v>1800</v>
      </c>
      <c r="H142" s="13">
        <v>1800</v>
      </c>
      <c r="I142" s="26">
        <f t="shared" si="44"/>
        <v>3287</v>
      </c>
      <c r="J142" s="14">
        <v>1096</v>
      </c>
      <c r="K142" s="14">
        <v>1096</v>
      </c>
      <c r="L142" s="16">
        <v>1095</v>
      </c>
      <c r="M142" s="26">
        <f t="shared" si="45"/>
        <v>3285</v>
      </c>
      <c r="N142" s="79">
        <v>1095</v>
      </c>
      <c r="O142" s="79">
        <v>1095</v>
      </c>
      <c r="P142" s="79">
        <v>1095</v>
      </c>
      <c r="Q142" s="60" t="s">
        <v>65</v>
      </c>
    </row>
    <row r="143" spans="1:17" x14ac:dyDescent="0.25">
      <c r="A143" s="31" t="s">
        <v>8</v>
      </c>
      <c r="B143" s="13" t="s">
        <v>23</v>
      </c>
      <c r="C143" s="13" t="s">
        <v>28</v>
      </c>
      <c r="D143" s="13" t="s">
        <v>25</v>
      </c>
      <c r="E143" s="26">
        <f t="shared" si="43"/>
        <v>833</v>
      </c>
      <c r="F143" s="13">
        <v>277</v>
      </c>
      <c r="G143" s="13">
        <v>278</v>
      </c>
      <c r="H143" s="13">
        <v>278</v>
      </c>
      <c r="I143" s="26">
        <f t="shared" si="44"/>
        <v>330</v>
      </c>
      <c r="J143" s="14">
        <v>110</v>
      </c>
      <c r="K143" s="14">
        <v>110</v>
      </c>
      <c r="L143" s="16">
        <v>110</v>
      </c>
      <c r="M143" s="26">
        <f t="shared" si="45"/>
        <v>330</v>
      </c>
      <c r="N143" s="79">
        <v>110</v>
      </c>
      <c r="O143" s="79">
        <v>110</v>
      </c>
      <c r="P143" s="79">
        <v>110</v>
      </c>
      <c r="Q143" s="60" t="s">
        <v>65</v>
      </c>
    </row>
    <row r="144" spans="1:17" ht="47.25" x14ac:dyDescent="0.25">
      <c r="A144" s="32" t="s">
        <v>9</v>
      </c>
      <c r="B144" s="13" t="s">
        <v>23</v>
      </c>
      <c r="C144" s="13" t="s">
        <v>29</v>
      </c>
      <c r="D144" s="13" t="s">
        <v>25</v>
      </c>
      <c r="E144" s="26">
        <f t="shared" si="43"/>
        <v>390</v>
      </c>
      <c r="F144" s="13">
        <v>130</v>
      </c>
      <c r="G144" s="13">
        <v>130</v>
      </c>
      <c r="H144" s="13">
        <v>130</v>
      </c>
      <c r="I144" s="26">
        <f t="shared" si="44"/>
        <v>90</v>
      </c>
      <c r="J144" s="14">
        <v>30</v>
      </c>
      <c r="K144" s="14">
        <v>30</v>
      </c>
      <c r="L144" s="16">
        <v>30</v>
      </c>
      <c r="M144" s="26">
        <f t="shared" si="45"/>
        <v>90</v>
      </c>
      <c r="N144" s="79">
        <v>30</v>
      </c>
      <c r="O144" s="79">
        <v>30</v>
      </c>
      <c r="P144" s="79">
        <v>30</v>
      </c>
      <c r="Q144" s="60" t="s">
        <v>65</v>
      </c>
    </row>
    <row r="145" spans="1:17" x14ac:dyDescent="0.25">
      <c r="A145" s="33" t="s">
        <v>10</v>
      </c>
      <c r="B145" s="13" t="s">
        <v>23</v>
      </c>
      <c r="C145" s="13" t="s">
        <v>30</v>
      </c>
      <c r="D145" s="13" t="s">
        <v>31</v>
      </c>
      <c r="E145" s="26">
        <f t="shared" si="43"/>
        <v>2400</v>
      </c>
      <c r="F145" s="13">
        <v>800</v>
      </c>
      <c r="G145" s="13">
        <v>800</v>
      </c>
      <c r="H145" s="13">
        <v>800</v>
      </c>
      <c r="I145" s="26">
        <f t="shared" si="44"/>
        <v>5133</v>
      </c>
      <c r="J145" s="14">
        <v>1711</v>
      </c>
      <c r="K145" s="14">
        <v>1711</v>
      </c>
      <c r="L145" s="16">
        <v>1711</v>
      </c>
      <c r="M145" s="26">
        <f t="shared" si="45"/>
        <v>5133</v>
      </c>
      <c r="N145" s="79">
        <v>1711</v>
      </c>
      <c r="O145" s="79">
        <v>1711</v>
      </c>
      <c r="P145" s="79">
        <v>1711</v>
      </c>
      <c r="Q145" s="60" t="s">
        <v>65</v>
      </c>
    </row>
    <row r="146" spans="1:17" ht="31.5" x14ac:dyDescent="0.25">
      <c r="A146" s="33" t="s">
        <v>11</v>
      </c>
      <c r="B146" s="13" t="s">
        <v>23</v>
      </c>
      <c r="C146" s="13" t="s">
        <v>30</v>
      </c>
      <c r="D146" s="13" t="s">
        <v>32</v>
      </c>
      <c r="E146" s="26">
        <f t="shared" si="43"/>
        <v>1084</v>
      </c>
      <c r="F146" s="13">
        <v>361</v>
      </c>
      <c r="G146" s="13">
        <v>361</v>
      </c>
      <c r="H146" s="13">
        <v>362</v>
      </c>
      <c r="I146" s="26">
        <f t="shared" si="44"/>
        <v>966</v>
      </c>
      <c r="J146" s="14">
        <v>322</v>
      </c>
      <c r="K146" s="14">
        <v>322</v>
      </c>
      <c r="L146" s="16">
        <v>322</v>
      </c>
      <c r="M146" s="26">
        <f t="shared" si="45"/>
        <v>966</v>
      </c>
      <c r="N146" s="79">
        <v>322</v>
      </c>
      <c r="O146" s="79">
        <v>322</v>
      </c>
      <c r="P146" s="79">
        <v>322</v>
      </c>
      <c r="Q146" s="60" t="s">
        <v>65</v>
      </c>
    </row>
    <row r="147" spans="1:17" x14ac:dyDescent="0.25">
      <c r="A147" s="34" t="s">
        <v>12</v>
      </c>
      <c r="B147" s="13" t="s">
        <v>23</v>
      </c>
      <c r="C147" s="13" t="s">
        <v>33</v>
      </c>
      <c r="D147" s="13" t="s">
        <v>34</v>
      </c>
      <c r="E147" s="26">
        <f t="shared" si="43"/>
        <v>330</v>
      </c>
      <c r="F147" s="13">
        <v>110</v>
      </c>
      <c r="G147" s="13">
        <v>110</v>
      </c>
      <c r="H147" s="13">
        <v>110</v>
      </c>
      <c r="I147" s="26">
        <f t="shared" si="44"/>
        <v>330</v>
      </c>
      <c r="J147" s="14">
        <v>110</v>
      </c>
      <c r="K147" s="14">
        <v>110</v>
      </c>
      <c r="L147" s="16">
        <v>110</v>
      </c>
      <c r="M147" s="26">
        <f t="shared" si="45"/>
        <v>330</v>
      </c>
      <c r="N147" s="79">
        <v>110</v>
      </c>
      <c r="O147" s="79">
        <v>110</v>
      </c>
      <c r="P147" s="79">
        <v>110</v>
      </c>
      <c r="Q147" s="60" t="s">
        <v>65</v>
      </c>
    </row>
    <row r="148" spans="1:17" x14ac:dyDescent="0.25">
      <c r="A148" s="34" t="s">
        <v>13</v>
      </c>
      <c r="B148" s="13" t="s">
        <v>23</v>
      </c>
      <c r="C148" s="13" t="s">
        <v>33</v>
      </c>
      <c r="D148" s="13" t="s">
        <v>35</v>
      </c>
      <c r="E148" s="26">
        <f t="shared" si="43"/>
        <v>1292</v>
      </c>
      <c r="F148" s="13">
        <v>430</v>
      </c>
      <c r="G148" s="13">
        <v>431</v>
      </c>
      <c r="H148" s="13">
        <v>431</v>
      </c>
      <c r="I148" s="26">
        <f t="shared" si="44"/>
        <v>2064</v>
      </c>
      <c r="J148" s="14">
        <v>688</v>
      </c>
      <c r="K148" s="14">
        <v>688</v>
      </c>
      <c r="L148" s="16">
        <v>688</v>
      </c>
      <c r="M148" s="26">
        <f t="shared" si="45"/>
        <v>2064</v>
      </c>
      <c r="N148" s="79">
        <v>688</v>
      </c>
      <c r="O148" s="79">
        <v>688</v>
      </c>
      <c r="P148" s="79">
        <v>688</v>
      </c>
      <c r="Q148" s="60" t="s">
        <v>65</v>
      </c>
    </row>
    <row r="149" spans="1:17" x14ac:dyDescent="0.25">
      <c r="A149" s="34" t="s">
        <v>14</v>
      </c>
      <c r="B149" s="13" t="s">
        <v>23</v>
      </c>
      <c r="C149" s="13" t="s">
        <v>33</v>
      </c>
      <c r="D149" s="13" t="s">
        <v>36</v>
      </c>
      <c r="E149" s="26">
        <f t="shared" si="43"/>
        <v>22464</v>
      </c>
      <c r="F149" s="13">
        <v>7488</v>
      </c>
      <c r="G149" s="13">
        <v>7488</v>
      </c>
      <c r="H149" s="13">
        <v>7488</v>
      </c>
      <c r="I149" s="26">
        <f t="shared" si="44"/>
        <v>18076</v>
      </c>
      <c r="J149" s="14">
        <v>6026</v>
      </c>
      <c r="K149" s="14">
        <v>6025</v>
      </c>
      <c r="L149" s="16">
        <v>6025</v>
      </c>
      <c r="M149" s="26">
        <f t="shared" si="45"/>
        <v>18075</v>
      </c>
      <c r="N149" s="79">
        <v>6025</v>
      </c>
      <c r="O149" s="79">
        <v>6025</v>
      </c>
      <c r="P149" s="79">
        <v>6025</v>
      </c>
      <c r="Q149" s="60" t="s">
        <v>65</v>
      </c>
    </row>
    <row r="150" spans="1:17" x14ac:dyDescent="0.25">
      <c r="A150" s="35" t="s">
        <v>15</v>
      </c>
      <c r="B150" s="13" t="s">
        <v>23</v>
      </c>
      <c r="C150" s="13" t="s">
        <v>37</v>
      </c>
      <c r="D150" s="13" t="s">
        <v>31</v>
      </c>
      <c r="E150" s="26">
        <f t="shared" si="43"/>
        <v>1200</v>
      </c>
      <c r="F150" s="13">
        <v>400</v>
      </c>
      <c r="G150" s="13">
        <v>400</v>
      </c>
      <c r="H150" s="13">
        <v>400</v>
      </c>
      <c r="I150" s="26">
        <f t="shared" si="44"/>
        <v>1800</v>
      </c>
      <c r="J150" s="14">
        <v>600</v>
      </c>
      <c r="K150" s="14">
        <v>600</v>
      </c>
      <c r="L150" s="16">
        <v>600</v>
      </c>
      <c r="M150" s="26">
        <f t="shared" si="45"/>
        <v>1800</v>
      </c>
      <c r="N150" s="79">
        <v>600</v>
      </c>
      <c r="O150" s="79">
        <v>600</v>
      </c>
      <c r="P150" s="79">
        <v>600</v>
      </c>
      <c r="Q150" s="60" t="s">
        <v>65</v>
      </c>
    </row>
    <row r="151" spans="1:17" x14ac:dyDescent="0.25">
      <c r="A151" s="35" t="s">
        <v>16</v>
      </c>
      <c r="B151" s="13" t="s">
        <v>23</v>
      </c>
      <c r="C151" s="13" t="s">
        <v>37</v>
      </c>
      <c r="D151" s="13" t="s">
        <v>38</v>
      </c>
      <c r="E151" s="26">
        <f t="shared" si="43"/>
        <v>1980</v>
      </c>
      <c r="F151" s="13">
        <v>660</v>
      </c>
      <c r="G151" s="13">
        <v>660</v>
      </c>
      <c r="H151" s="13">
        <v>660</v>
      </c>
      <c r="I151" s="26">
        <f t="shared" si="44"/>
        <v>1500</v>
      </c>
      <c r="J151" s="14">
        <v>500</v>
      </c>
      <c r="K151" s="14">
        <v>500</v>
      </c>
      <c r="L151" s="16">
        <v>500</v>
      </c>
      <c r="M151" s="26">
        <f t="shared" si="45"/>
        <v>1500</v>
      </c>
      <c r="N151" s="79">
        <v>500</v>
      </c>
      <c r="O151" s="79">
        <v>500</v>
      </c>
      <c r="P151" s="79">
        <v>500</v>
      </c>
      <c r="Q151" s="60" t="s">
        <v>65</v>
      </c>
    </row>
    <row r="152" spans="1:17" x14ac:dyDescent="0.25">
      <c r="A152" s="35" t="s">
        <v>19</v>
      </c>
      <c r="B152" s="13" t="s">
        <v>23</v>
      </c>
      <c r="C152" s="13" t="s">
        <v>42</v>
      </c>
      <c r="D152" s="13" t="s">
        <v>25</v>
      </c>
      <c r="E152" s="26">
        <f t="shared" si="43"/>
        <v>125938</v>
      </c>
      <c r="F152" s="13">
        <v>41979</v>
      </c>
      <c r="G152" s="13">
        <v>41979</v>
      </c>
      <c r="H152" s="13">
        <v>41980</v>
      </c>
      <c r="I152" s="26">
        <f t="shared" si="44"/>
        <v>103540</v>
      </c>
      <c r="J152" s="14">
        <v>35678</v>
      </c>
      <c r="K152" s="14">
        <v>33931</v>
      </c>
      <c r="L152" s="16">
        <v>33931</v>
      </c>
      <c r="M152" s="26">
        <f t="shared" si="45"/>
        <v>103548</v>
      </c>
      <c r="N152" s="79">
        <v>34516</v>
      </c>
      <c r="O152" s="79">
        <v>34516</v>
      </c>
      <c r="P152" s="79">
        <v>34516</v>
      </c>
      <c r="Q152" s="60" t="s">
        <v>65</v>
      </c>
    </row>
    <row r="153" spans="1:17" ht="31.5" x14ac:dyDescent="0.25">
      <c r="A153" s="36" t="s">
        <v>17</v>
      </c>
      <c r="B153" s="13" t="s">
        <v>43</v>
      </c>
      <c r="C153" s="13" t="s">
        <v>44</v>
      </c>
      <c r="D153" s="13" t="s">
        <v>25</v>
      </c>
      <c r="E153" s="26">
        <f t="shared" si="43"/>
        <v>24000</v>
      </c>
      <c r="F153" s="13">
        <v>8000</v>
      </c>
      <c r="G153" s="13">
        <v>8000</v>
      </c>
      <c r="H153" s="13">
        <v>8000</v>
      </c>
      <c r="I153" s="26">
        <f t="shared" si="44"/>
        <v>27000</v>
      </c>
      <c r="J153" s="14">
        <v>9000</v>
      </c>
      <c r="K153" s="14">
        <v>9000</v>
      </c>
      <c r="L153" s="16">
        <v>9000</v>
      </c>
      <c r="M153" s="26">
        <f t="shared" si="45"/>
        <v>27000</v>
      </c>
      <c r="N153" s="79">
        <v>9000</v>
      </c>
      <c r="O153" s="79">
        <v>9000</v>
      </c>
      <c r="P153" s="79">
        <v>9000</v>
      </c>
      <c r="Q153" s="60" t="s">
        <v>65</v>
      </c>
    </row>
    <row r="154" spans="1:17" x14ac:dyDescent="0.25">
      <c r="A154" s="34" t="s">
        <v>49</v>
      </c>
      <c r="B154" s="13" t="s">
        <v>23</v>
      </c>
      <c r="C154" s="13" t="s">
        <v>40</v>
      </c>
      <c r="D154" s="13" t="s">
        <v>41</v>
      </c>
      <c r="E154" s="26">
        <f t="shared" si="43"/>
        <v>892</v>
      </c>
      <c r="F154" s="13">
        <v>297</v>
      </c>
      <c r="G154" s="13">
        <v>297</v>
      </c>
      <c r="H154" s="13">
        <v>298</v>
      </c>
      <c r="I154" s="26">
        <f t="shared" si="44"/>
        <v>2061</v>
      </c>
      <c r="J154" s="14">
        <v>687</v>
      </c>
      <c r="K154" s="14">
        <v>687</v>
      </c>
      <c r="L154" s="16">
        <v>687</v>
      </c>
      <c r="M154" s="26">
        <f t="shared" si="45"/>
        <v>2058</v>
      </c>
      <c r="N154" s="79">
        <v>686</v>
      </c>
      <c r="O154" s="79">
        <v>686</v>
      </c>
      <c r="P154" s="79">
        <v>686</v>
      </c>
      <c r="Q154" s="60" t="s">
        <v>65</v>
      </c>
    </row>
    <row r="155" spans="1:17" x14ac:dyDescent="0.25">
      <c r="A155" s="24" t="s">
        <v>4</v>
      </c>
      <c r="B155" s="13" t="s">
        <v>23</v>
      </c>
      <c r="C155" s="13" t="s">
        <v>24</v>
      </c>
      <c r="D155" s="13" t="s">
        <v>25</v>
      </c>
      <c r="E155" s="26">
        <f>F155+G155+H155</f>
        <v>3600</v>
      </c>
      <c r="F155" s="13" t="s">
        <v>95</v>
      </c>
      <c r="G155" s="13" t="s">
        <v>95</v>
      </c>
      <c r="H155" s="13" t="s">
        <v>95</v>
      </c>
      <c r="I155" s="26">
        <f>J155+K155+L155</f>
        <v>150</v>
      </c>
      <c r="J155" s="63">
        <v>50</v>
      </c>
      <c r="K155" s="63">
        <v>50</v>
      </c>
      <c r="L155" s="64">
        <v>50</v>
      </c>
      <c r="M155" s="26">
        <f>N155+O155+P155</f>
        <v>150</v>
      </c>
      <c r="N155" s="73">
        <v>50</v>
      </c>
      <c r="O155" s="73">
        <v>50</v>
      </c>
      <c r="P155" s="73">
        <v>50</v>
      </c>
      <c r="Q155" s="60" t="s">
        <v>66</v>
      </c>
    </row>
    <row r="156" spans="1:17" x14ac:dyDescent="0.25">
      <c r="A156" s="29" t="s">
        <v>5</v>
      </c>
      <c r="B156" s="25" t="s">
        <v>23</v>
      </c>
      <c r="C156" s="58">
        <v>21</v>
      </c>
      <c r="D156" s="25" t="s">
        <v>25</v>
      </c>
      <c r="E156" s="26">
        <f t="shared" ref="E156:E169" si="46">F156+G156+H156</f>
        <v>3423</v>
      </c>
      <c r="F156" s="13" t="s">
        <v>96</v>
      </c>
      <c r="G156" s="13" t="s">
        <v>96</v>
      </c>
      <c r="H156" s="13" t="s">
        <v>96</v>
      </c>
      <c r="I156" s="26">
        <f t="shared" ref="I156:I169" si="47">J156+K156+L156</f>
        <v>3282</v>
      </c>
      <c r="J156" s="63">
        <v>1094</v>
      </c>
      <c r="K156" s="63">
        <v>1094</v>
      </c>
      <c r="L156" s="64">
        <v>1094</v>
      </c>
      <c r="M156" s="26">
        <f t="shared" ref="M156:M169" si="48">N156+O156+P156</f>
        <v>3282</v>
      </c>
      <c r="N156" s="73">
        <v>1094</v>
      </c>
      <c r="O156" s="73">
        <v>1094</v>
      </c>
      <c r="P156" s="73">
        <v>1094</v>
      </c>
      <c r="Q156" s="60" t="s">
        <v>66</v>
      </c>
    </row>
    <row r="157" spans="1:17" x14ac:dyDescent="0.25">
      <c r="A157" s="29" t="s">
        <v>50</v>
      </c>
      <c r="B157" s="25" t="s">
        <v>23</v>
      </c>
      <c r="C157" s="58">
        <v>22</v>
      </c>
      <c r="D157" s="25" t="s">
        <v>25</v>
      </c>
      <c r="E157" s="26">
        <f t="shared" si="46"/>
        <v>1020</v>
      </c>
      <c r="F157" s="25" t="s">
        <v>97</v>
      </c>
      <c r="G157" s="25" t="s">
        <v>97</v>
      </c>
      <c r="H157" s="25" t="s">
        <v>97</v>
      </c>
      <c r="I157" s="26">
        <f t="shared" si="47"/>
        <v>141</v>
      </c>
      <c r="J157" s="63">
        <v>47</v>
      </c>
      <c r="K157" s="63">
        <v>47</v>
      </c>
      <c r="L157" s="64">
        <v>47</v>
      </c>
      <c r="M157" s="26">
        <f t="shared" si="48"/>
        <v>141</v>
      </c>
      <c r="N157" s="73">
        <v>47</v>
      </c>
      <c r="O157" s="73">
        <v>47</v>
      </c>
      <c r="P157" s="73">
        <v>47</v>
      </c>
      <c r="Q157" s="60" t="s">
        <v>66</v>
      </c>
    </row>
    <row r="158" spans="1:17" x14ac:dyDescent="0.25">
      <c r="A158" s="30" t="s">
        <v>7</v>
      </c>
      <c r="B158" s="25" t="s">
        <v>23</v>
      </c>
      <c r="C158" s="58">
        <v>23</v>
      </c>
      <c r="D158" s="25" t="s">
        <v>25</v>
      </c>
      <c r="E158" s="26">
        <f t="shared" si="46"/>
        <v>7785</v>
      </c>
      <c r="F158" s="25" t="s">
        <v>98</v>
      </c>
      <c r="G158" s="25" t="s">
        <v>98</v>
      </c>
      <c r="H158" s="25" t="s">
        <v>98</v>
      </c>
      <c r="I158" s="26">
        <f t="shared" si="47"/>
        <v>2478</v>
      </c>
      <c r="J158" s="63">
        <v>826</v>
      </c>
      <c r="K158" s="63">
        <v>826</v>
      </c>
      <c r="L158" s="64">
        <v>826</v>
      </c>
      <c r="M158" s="26">
        <f t="shared" si="48"/>
        <v>2478</v>
      </c>
      <c r="N158" s="73">
        <v>826</v>
      </c>
      <c r="O158" s="73">
        <v>826</v>
      </c>
      <c r="P158" s="73">
        <v>826</v>
      </c>
      <c r="Q158" s="60" t="s">
        <v>66</v>
      </c>
    </row>
    <row r="159" spans="1:17" x14ac:dyDescent="0.25">
      <c r="A159" s="31" t="s">
        <v>8</v>
      </c>
      <c r="B159" s="25" t="s">
        <v>23</v>
      </c>
      <c r="C159" s="58">
        <v>24</v>
      </c>
      <c r="D159" s="25" t="s">
        <v>25</v>
      </c>
      <c r="E159" s="26">
        <f t="shared" si="46"/>
        <v>708</v>
      </c>
      <c r="F159" s="25" t="s">
        <v>99</v>
      </c>
      <c r="G159" s="25" t="s">
        <v>99</v>
      </c>
      <c r="H159" s="25" t="s">
        <v>99</v>
      </c>
      <c r="I159" s="26">
        <f t="shared" si="47"/>
        <v>1614</v>
      </c>
      <c r="J159" s="63">
        <v>538</v>
      </c>
      <c r="K159" s="63">
        <v>538</v>
      </c>
      <c r="L159" s="64">
        <v>538</v>
      </c>
      <c r="M159" s="26">
        <f t="shared" si="48"/>
        <v>1614</v>
      </c>
      <c r="N159" s="73">
        <v>538</v>
      </c>
      <c r="O159" s="73">
        <v>538</v>
      </c>
      <c r="P159" s="73">
        <v>538</v>
      </c>
      <c r="Q159" s="60" t="s">
        <v>66</v>
      </c>
    </row>
    <row r="160" spans="1:17" ht="47.25" x14ac:dyDescent="0.25">
      <c r="A160" s="32" t="s">
        <v>9</v>
      </c>
      <c r="B160" s="25" t="s">
        <v>23</v>
      </c>
      <c r="C160" s="25">
        <v>25</v>
      </c>
      <c r="D160" s="25" t="s">
        <v>25</v>
      </c>
      <c r="E160" s="26">
        <f t="shared" si="46"/>
        <v>1026</v>
      </c>
      <c r="F160" s="25" t="s">
        <v>100</v>
      </c>
      <c r="G160" s="25" t="s">
        <v>100</v>
      </c>
      <c r="H160" s="25" t="s">
        <v>100</v>
      </c>
      <c r="I160" s="26">
        <f t="shared" si="47"/>
        <v>642</v>
      </c>
      <c r="J160" s="63">
        <v>214</v>
      </c>
      <c r="K160" s="63">
        <v>214</v>
      </c>
      <c r="L160" s="64">
        <v>214</v>
      </c>
      <c r="M160" s="26">
        <f t="shared" si="48"/>
        <v>642</v>
      </c>
      <c r="N160" s="73">
        <v>214</v>
      </c>
      <c r="O160" s="73">
        <v>214</v>
      </c>
      <c r="P160" s="73">
        <v>214</v>
      </c>
      <c r="Q160" s="60" t="s">
        <v>66</v>
      </c>
    </row>
    <row r="161" spans="1:17" x14ac:dyDescent="0.25">
      <c r="A161" s="33" t="s">
        <v>10</v>
      </c>
      <c r="B161" s="13" t="s">
        <v>23</v>
      </c>
      <c r="C161" s="13" t="s">
        <v>30</v>
      </c>
      <c r="D161" s="13" t="s">
        <v>31</v>
      </c>
      <c r="E161" s="26">
        <f t="shared" si="46"/>
        <v>2856</v>
      </c>
      <c r="F161" s="25" t="s">
        <v>101</v>
      </c>
      <c r="G161" s="25" t="s">
        <v>101</v>
      </c>
      <c r="H161" s="25" t="s">
        <v>101</v>
      </c>
      <c r="I161" s="26">
        <f t="shared" si="47"/>
        <v>150</v>
      </c>
      <c r="J161" s="63">
        <v>50</v>
      </c>
      <c r="K161" s="63">
        <v>50</v>
      </c>
      <c r="L161" s="64">
        <v>50</v>
      </c>
      <c r="M161" s="26">
        <f t="shared" si="48"/>
        <v>150</v>
      </c>
      <c r="N161" s="73">
        <v>50</v>
      </c>
      <c r="O161" s="73">
        <v>50</v>
      </c>
      <c r="P161" s="73">
        <v>50</v>
      </c>
      <c r="Q161" s="60" t="s">
        <v>66</v>
      </c>
    </row>
    <row r="162" spans="1:17" ht="31.5" x14ac:dyDescent="0.25">
      <c r="A162" s="33" t="s">
        <v>11</v>
      </c>
      <c r="B162" s="13" t="s">
        <v>23</v>
      </c>
      <c r="C162" s="13" t="s">
        <v>30</v>
      </c>
      <c r="D162" s="13" t="s">
        <v>32</v>
      </c>
      <c r="E162" s="26">
        <f t="shared" si="46"/>
        <v>2025</v>
      </c>
      <c r="F162" s="13" t="s">
        <v>102</v>
      </c>
      <c r="G162" s="13" t="s">
        <v>102</v>
      </c>
      <c r="H162" s="13" t="s">
        <v>102</v>
      </c>
      <c r="I162" s="26">
        <f t="shared" si="47"/>
        <v>885</v>
      </c>
      <c r="J162" s="63">
        <v>295</v>
      </c>
      <c r="K162" s="63">
        <v>295</v>
      </c>
      <c r="L162" s="64">
        <v>295</v>
      </c>
      <c r="M162" s="26">
        <f t="shared" si="48"/>
        <v>885</v>
      </c>
      <c r="N162" s="73">
        <v>295</v>
      </c>
      <c r="O162" s="73">
        <v>295</v>
      </c>
      <c r="P162" s="73">
        <v>295</v>
      </c>
      <c r="Q162" s="60" t="s">
        <v>66</v>
      </c>
    </row>
    <row r="163" spans="1:17" x14ac:dyDescent="0.25">
      <c r="A163" s="34" t="s">
        <v>12</v>
      </c>
      <c r="B163" s="13" t="s">
        <v>23</v>
      </c>
      <c r="C163" s="13" t="s">
        <v>33</v>
      </c>
      <c r="D163" s="13" t="s">
        <v>34</v>
      </c>
      <c r="E163" s="26">
        <f t="shared" si="46"/>
        <v>1569</v>
      </c>
      <c r="F163" s="13" t="s">
        <v>103</v>
      </c>
      <c r="G163" s="13" t="s">
        <v>103</v>
      </c>
      <c r="H163" s="13" t="s">
        <v>103</v>
      </c>
      <c r="I163" s="26">
        <f t="shared" si="47"/>
        <v>1179</v>
      </c>
      <c r="J163" s="63">
        <v>393</v>
      </c>
      <c r="K163" s="63">
        <v>393</v>
      </c>
      <c r="L163" s="64">
        <v>393</v>
      </c>
      <c r="M163" s="26">
        <f t="shared" si="48"/>
        <v>1179</v>
      </c>
      <c r="N163" s="73">
        <v>393</v>
      </c>
      <c r="O163" s="73">
        <v>393</v>
      </c>
      <c r="P163" s="73">
        <v>393</v>
      </c>
      <c r="Q163" s="60" t="s">
        <v>66</v>
      </c>
    </row>
    <row r="164" spans="1:17" x14ac:dyDescent="0.25">
      <c r="A164" s="34" t="s">
        <v>13</v>
      </c>
      <c r="B164" s="13" t="s">
        <v>23</v>
      </c>
      <c r="C164" s="13" t="s">
        <v>33</v>
      </c>
      <c r="D164" s="13" t="s">
        <v>35</v>
      </c>
      <c r="E164" s="26">
        <f t="shared" si="46"/>
        <v>2163</v>
      </c>
      <c r="F164" s="13" t="s">
        <v>106</v>
      </c>
      <c r="G164" s="13" t="s">
        <v>106</v>
      </c>
      <c r="H164" s="13" t="s">
        <v>106</v>
      </c>
      <c r="I164" s="26">
        <f t="shared" si="47"/>
        <v>996</v>
      </c>
      <c r="J164" s="63">
        <v>332</v>
      </c>
      <c r="K164" s="63">
        <v>332</v>
      </c>
      <c r="L164" s="64">
        <v>332</v>
      </c>
      <c r="M164" s="26">
        <f t="shared" si="48"/>
        <v>996</v>
      </c>
      <c r="N164" s="73">
        <v>332</v>
      </c>
      <c r="O164" s="73">
        <v>332</v>
      </c>
      <c r="P164" s="73">
        <v>332</v>
      </c>
      <c r="Q164" s="60" t="s">
        <v>66</v>
      </c>
    </row>
    <row r="165" spans="1:17" x14ac:dyDescent="0.25">
      <c r="A165" s="34" t="s">
        <v>14</v>
      </c>
      <c r="B165" s="13" t="s">
        <v>23</v>
      </c>
      <c r="C165" s="13" t="s">
        <v>33</v>
      </c>
      <c r="D165" s="13" t="s">
        <v>36</v>
      </c>
      <c r="E165" s="26">
        <f t="shared" si="46"/>
        <v>39630</v>
      </c>
      <c r="F165" s="13" t="s">
        <v>107</v>
      </c>
      <c r="G165" s="13" t="s">
        <v>107</v>
      </c>
      <c r="H165" s="13" t="s">
        <v>107</v>
      </c>
      <c r="I165" s="26">
        <f t="shared" si="47"/>
        <v>4500</v>
      </c>
      <c r="J165" s="63">
        <v>1500</v>
      </c>
      <c r="K165" s="63">
        <v>1500</v>
      </c>
      <c r="L165" s="64">
        <v>1500</v>
      </c>
      <c r="M165" s="26">
        <f t="shared" si="48"/>
        <v>4500</v>
      </c>
      <c r="N165" s="73">
        <v>1500</v>
      </c>
      <c r="O165" s="73">
        <v>1500</v>
      </c>
      <c r="P165" s="73">
        <v>1500</v>
      </c>
      <c r="Q165" s="60" t="s">
        <v>66</v>
      </c>
    </row>
    <row r="166" spans="1:17" x14ac:dyDescent="0.25">
      <c r="A166" s="35" t="s">
        <v>15</v>
      </c>
      <c r="B166" s="13" t="s">
        <v>23</v>
      </c>
      <c r="C166" s="13" t="s">
        <v>37</v>
      </c>
      <c r="D166" s="13" t="s">
        <v>31</v>
      </c>
      <c r="E166" s="26">
        <f t="shared" si="46"/>
        <v>3819</v>
      </c>
      <c r="F166" s="13" t="s">
        <v>108</v>
      </c>
      <c r="G166" s="13" t="s">
        <v>108</v>
      </c>
      <c r="H166" s="13" t="s">
        <v>108</v>
      </c>
      <c r="I166" s="26">
        <f t="shared" si="47"/>
        <v>3819</v>
      </c>
      <c r="J166" s="63">
        <v>1273</v>
      </c>
      <c r="K166" s="63">
        <v>1273</v>
      </c>
      <c r="L166" s="64">
        <v>1273</v>
      </c>
      <c r="M166" s="26">
        <f t="shared" si="48"/>
        <v>3819</v>
      </c>
      <c r="N166" s="73">
        <v>1273</v>
      </c>
      <c r="O166" s="73">
        <v>1273</v>
      </c>
      <c r="P166" s="73">
        <v>1273</v>
      </c>
      <c r="Q166" s="60" t="s">
        <v>66</v>
      </c>
    </row>
    <row r="167" spans="1:17" x14ac:dyDescent="0.25">
      <c r="A167" s="35" t="s">
        <v>16</v>
      </c>
      <c r="B167" s="13" t="s">
        <v>23</v>
      </c>
      <c r="C167" s="13" t="s">
        <v>37</v>
      </c>
      <c r="D167" s="13" t="s">
        <v>38</v>
      </c>
      <c r="E167" s="26">
        <f t="shared" si="46"/>
        <v>1620</v>
      </c>
      <c r="F167" s="13" t="s">
        <v>109</v>
      </c>
      <c r="G167" s="13" t="s">
        <v>109</v>
      </c>
      <c r="H167" s="13" t="s">
        <v>109</v>
      </c>
      <c r="I167" s="26">
        <f t="shared" si="47"/>
        <v>1620</v>
      </c>
      <c r="J167" s="63">
        <v>540</v>
      </c>
      <c r="K167" s="63">
        <v>540</v>
      </c>
      <c r="L167" s="64">
        <v>540</v>
      </c>
      <c r="M167" s="26">
        <f t="shared" si="48"/>
        <v>1620</v>
      </c>
      <c r="N167" s="73">
        <v>540</v>
      </c>
      <c r="O167" s="73">
        <v>540</v>
      </c>
      <c r="P167" s="73">
        <v>540</v>
      </c>
      <c r="Q167" s="60" t="s">
        <v>66</v>
      </c>
    </row>
    <row r="168" spans="1:17" x14ac:dyDescent="0.25">
      <c r="A168" s="35" t="s">
        <v>19</v>
      </c>
      <c r="B168" s="13" t="s">
        <v>23</v>
      </c>
      <c r="C168" s="13" t="s">
        <v>42</v>
      </c>
      <c r="D168" s="13" t="s">
        <v>25</v>
      </c>
      <c r="E168" s="26">
        <f t="shared" si="46"/>
        <v>125937</v>
      </c>
      <c r="F168" s="13" t="s">
        <v>92</v>
      </c>
      <c r="G168" s="13" t="s">
        <v>92</v>
      </c>
      <c r="H168" s="13" t="s">
        <v>92</v>
      </c>
      <c r="I168" s="26">
        <f t="shared" si="47"/>
        <v>115137</v>
      </c>
      <c r="J168" s="63">
        <v>39545</v>
      </c>
      <c r="K168" s="63">
        <v>37796</v>
      </c>
      <c r="L168" s="64">
        <v>37796</v>
      </c>
      <c r="M168" s="26">
        <f t="shared" si="48"/>
        <v>115137</v>
      </c>
      <c r="N168" s="73">
        <v>39545</v>
      </c>
      <c r="O168" s="73">
        <v>37796</v>
      </c>
      <c r="P168" s="73">
        <v>37796</v>
      </c>
      <c r="Q168" s="60" t="s">
        <v>66</v>
      </c>
    </row>
    <row r="169" spans="1:17" x14ac:dyDescent="0.25">
      <c r="A169" s="36" t="s">
        <v>21</v>
      </c>
      <c r="B169" s="13" t="s">
        <v>23</v>
      </c>
      <c r="C169" s="13" t="s">
        <v>40</v>
      </c>
      <c r="D169" s="13" t="s">
        <v>41</v>
      </c>
      <c r="E169" s="26">
        <f t="shared" si="46"/>
        <v>1347</v>
      </c>
      <c r="F169" s="13" t="s">
        <v>110</v>
      </c>
      <c r="G169" s="13" t="s">
        <v>110</v>
      </c>
      <c r="H169" s="13" t="s">
        <v>110</v>
      </c>
      <c r="I169" s="26">
        <f t="shared" si="47"/>
        <v>719</v>
      </c>
      <c r="J169" s="63">
        <v>240</v>
      </c>
      <c r="K169" s="63">
        <v>240</v>
      </c>
      <c r="L169" s="64">
        <v>239</v>
      </c>
      <c r="M169" s="26">
        <f t="shared" si="48"/>
        <v>720</v>
      </c>
      <c r="N169" s="73">
        <v>240</v>
      </c>
      <c r="O169" s="73">
        <v>240</v>
      </c>
      <c r="P169" s="73">
        <v>240</v>
      </c>
      <c r="Q169" s="60" t="s">
        <v>66</v>
      </c>
    </row>
    <row r="170" spans="1:17" ht="31.5" x14ac:dyDescent="0.25">
      <c r="A170" s="36" t="s">
        <v>17</v>
      </c>
      <c r="B170" s="25" t="s">
        <v>43</v>
      </c>
      <c r="C170" s="58">
        <v>31</v>
      </c>
      <c r="D170" s="25" t="s">
        <v>25</v>
      </c>
      <c r="E170" s="26">
        <f>F170+G170+H170</f>
        <v>13230</v>
      </c>
      <c r="F170" s="25" t="s">
        <v>111</v>
      </c>
      <c r="G170" s="25" t="s">
        <v>111</v>
      </c>
      <c r="H170" s="25" t="s">
        <v>111</v>
      </c>
      <c r="I170" s="26">
        <f>J170+K170+L170</f>
        <v>18000</v>
      </c>
      <c r="J170" s="63">
        <v>6000</v>
      </c>
      <c r="K170" s="63">
        <v>6000</v>
      </c>
      <c r="L170" s="64">
        <v>6000</v>
      </c>
      <c r="M170" s="26">
        <f>N170+O170+P170</f>
        <v>18000</v>
      </c>
      <c r="N170" s="73">
        <v>6000</v>
      </c>
      <c r="O170" s="73">
        <v>6000</v>
      </c>
      <c r="P170" s="73">
        <v>6000</v>
      </c>
      <c r="Q170" s="60" t="s">
        <v>66</v>
      </c>
    </row>
    <row r="171" spans="1:17" x14ac:dyDescent="0.25">
      <c r="A171" s="24" t="s">
        <v>4</v>
      </c>
      <c r="B171" s="13" t="s">
        <v>23</v>
      </c>
      <c r="C171" s="13" t="s">
        <v>24</v>
      </c>
      <c r="D171" s="13" t="s">
        <v>25</v>
      </c>
      <c r="E171" s="26">
        <f>F171+G171+H171</f>
        <v>6300</v>
      </c>
      <c r="F171" s="13" t="s">
        <v>112</v>
      </c>
      <c r="G171" s="13" t="s">
        <v>112</v>
      </c>
      <c r="H171" s="13" t="s">
        <v>112</v>
      </c>
      <c r="I171" s="26">
        <f>J171+K171+L171</f>
        <v>6654</v>
      </c>
      <c r="J171" s="14">
        <v>2218</v>
      </c>
      <c r="K171" s="14">
        <v>2218</v>
      </c>
      <c r="L171" s="16">
        <v>2218</v>
      </c>
      <c r="M171" s="26">
        <f>N171+O171+P171</f>
        <v>6651</v>
      </c>
      <c r="N171" s="72">
        <v>2217</v>
      </c>
      <c r="O171" s="72">
        <v>2217</v>
      </c>
      <c r="P171" s="72">
        <v>2217</v>
      </c>
      <c r="Q171" s="60" t="s">
        <v>67</v>
      </c>
    </row>
    <row r="172" spans="1:17" x14ac:dyDescent="0.25">
      <c r="A172" s="29" t="s">
        <v>5</v>
      </c>
      <c r="B172" s="13" t="s">
        <v>23</v>
      </c>
      <c r="C172" s="13" t="s">
        <v>26</v>
      </c>
      <c r="D172" s="13" t="s">
        <v>25</v>
      </c>
      <c r="E172" s="26">
        <f t="shared" ref="E172:E185" si="49">F172+G172+H172</f>
        <v>5700</v>
      </c>
      <c r="F172" s="13" t="s">
        <v>113</v>
      </c>
      <c r="G172" s="13" t="s">
        <v>113</v>
      </c>
      <c r="H172" s="13" t="s">
        <v>113</v>
      </c>
      <c r="I172" s="26">
        <f t="shared" ref="I172:I185" si="50">J172+K172+L172</f>
        <v>9004</v>
      </c>
      <c r="J172" s="14">
        <v>3002</v>
      </c>
      <c r="K172" s="14">
        <v>3001</v>
      </c>
      <c r="L172" s="16">
        <v>3001</v>
      </c>
      <c r="M172" s="26">
        <f t="shared" ref="M172:M185" si="51">N172+O172+P172</f>
        <v>9003</v>
      </c>
      <c r="N172" s="72">
        <v>3001</v>
      </c>
      <c r="O172" s="72">
        <v>3001</v>
      </c>
      <c r="P172" s="72">
        <v>3001</v>
      </c>
      <c r="Q172" s="60" t="s">
        <v>67</v>
      </c>
    </row>
    <row r="173" spans="1:17" x14ac:dyDescent="0.25">
      <c r="A173" s="15" t="s">
        <v>6</v>
      </c>
      <c r="B173" s="13" t="s">
        <v>23</v>
      </c>
      <c r="C173" s="13" t="s">
        <v>45</v>
      </c>
      <c r="D173" s="13" t="s">
        <v>25</v>
      </c>
      <c r="E173" s="26">
        <f t="shared" si="49"/>
        <v>3600</v>
      </c>
      <c r="F173" s="13" t="s">
        <v>95</v>
      </c>
      <c r="G173" s="13" t="s">
        <v>95</v>
      </c>
      <c r="H173" s="13" t="s">
        <v>95</v>
      </c>
      <c r="I173" s="26">
        <f t="shared" si="50"/>
        <v>1257</v>
      </c>
      <c r="J173" s="14">
        <v>419</v>
      </c>
      <c r="K173" s="14">
        <v>419</v>
      </c>
      <c r="L173" s="16">
        <v>419</v>
      </c>
      <c r="M173" s="26">
        <f t="shared" si="51"/>
        <v>1254</v>
      </c>
      <c r="N173" s="72">
        <v>418</v>
      </c>
      <c r="O173" s="72">
        <v>418</v>
      </c>
      <c r="P173" s="72">
        <v>418</v>
      </c>
      <c r="Q173" s="60" t="s">
        <v>67</v>
      </c>
    </row>
    <row r="174" spans="1:17" x14ac:dyDescent="0.25">
      <c r="A174" s="31" t="s">
        <v>8</v>
      </c>
      <c r="B174" s="13" t="s">
        <v>23</v>
      </c>
      <c r="C174" s="13" t="s">
        <v>28</v>
      </c>
      <c r="D174" s="13" t="s">
        <v>25</v>
      </c>
      <c r="E174" s="26">
        <f t="shared" si="49"/>
        <v>1560</v>
      </c>
      <c r="F174" s="13" t="s">
        <v>104</v>
      </c>
      <c r="G174" s="13" t="s">
        <v>104</v>
      </c>
      <c r="H174" s="13" t="s">
        <v>104</v>
      </c>
      <c r="I174" s="26">
        <f t="shared" si="50"/>
        <v>1971</v>
      </c>
      <c r="J174" s="14">
        <v>657</v>
      </c>
      <c r="K174" s="14">
        <v>657</v>
      </c>
      <c r="L174" s="16">
        <v>657</v>
      </c>
      <c r="M174" s="26">
        <f t="shared" si="51"/>
        <v>1969</v>
      </c>
      <c r="N174" s="72">
        <v>657</v>
      </c>
      <c r="O174" s="72">
        <v>656</v>
      </c>
      <c r="P174" s="72">
        <v>656</v>
      </c>
      <c r="Q174" s="60" t="s">
        <v>67</v>
      </c>
    </row>
    <row r="175" spans="1:17" ht="47.25" x14ac:dyDescent="0.25">
      <c r="A175" s="32" t="s">
        <v>9</v>
      </c>
      <c r="B175" s="13" t="s">
        <v>23</v>
      </c>
      <c r="C175" s="13" t="s">
        <v>29</v>
      </c>
      <c r="D175" s="13" t="s">
        <v>25</v>
      </c>
      <c r="E175" s="26">
        <f t="shared" si="49"/>
        <v>454</v>
      </c>
      <c r="F175" s="13" t="s">
        <v>114</v>
      </c>
      <c r="G175" s="13" t="s">
        <v>114</v>
      </c>
      <c r="H175" s="13" t="s">
        <v>115</v>
      </c>
      <c r="I175" s="26">
        <f t="shared" si="50"/>
        <v>123</v>
      </c>
      <c r="J175" s="14">
        <v>41</v>
      </c>
      <c r="K175" s="14">
        <v>41</v>
      </c>
      <c r="L175" s="16">
        <v>41</v>
      </c>
      <c r="M175" s="26">
        <f t="shared" si="51"/>
        <v>120</v>
      </c>
      <c r="N175" s="72">
        <v>40</v>
      </c>
      <c r="O175" s="72">
        <v>40</v>
      </c>
      <c r="P175" s="72">
        <v>40</v>
      </c>
      <c r="Q175" s="60" t="s">
        <v>67</v>
      </c>
    </row>
    <row r="176" spans="1:17" x14ac:dyDescent="0.25">
      <c r="A176" s="33" t="s">
        <v>10</v>
      </c>
      <c r="B176" s="13" t="s">
        <v>23</v>
      </c>
      <c r="C176" s="13" t="s">
        <v>30</v>
      </c>
      <c r="D176" s="13" t="s">
        <v>31</v>
      </c>
      <c r="E176" s="26">
        <f t="shared" si="49"/>
        <v>1096</v>
      </c>
      <c r="F176" s="13" t="s">
        <v>116</v>
      </c>
      <c r="G176" s="13" t="s">
        <v>116</v>
      </c>
      <c r="H176" s="13" t="s">
        <v>117</v>
      </c>
      <c r="I176" s="26">
        <f t="shared" si="50"/>
        <v>2889</v>
      </c>
      <c r="J176" s="14">
        <v>963</v>
      </c>
      <c r="K176" s="14">
        <v>963</v>
      </c>
      <c r="L176" s="16">
        <v>963</v>
      </c>
      <c r="M176" s="26">
        <f t="shared" si="51"/>
        <v>2886</v>
      </c>
      <c r="N176" s="72">
        <v>962</v>
      </c>
      <c r="O176" s="72">
        <v>962</v>
      </c>
      <c r="P176" s="72">
        <v>962</v>
      </c>
      <c r="Q176" s="60" t="s">
        <v>67</v>
      </c>
    </row>
    <row r="177" spans="1:17" ht="31.5" x14ac:dyDescent="0.25">
      <c r="A177" s="33" t="s">
        <v>11</v>
      </c>
      <c r="B177" s="13" t="s">
        <v>23</v>
      </c>
      <c r="C177" s="13" t="s">
        <v>30</v>
      </c>
      <c r="D177" s="13" t="s">
        <v>32</v>
      </c>
      <c r="E177" s="26">
        <f t="shared" si="49"/>
        <v>1096</v>
      </c>
      <c r="F177" s="13" t="s">
        <v>116</v>
      </c>
      <c r="G177" s="13" t="s">
        <v>116</v>
      </c>
      <c r="H177" s="13" t="s">
        <v>117</v>
      </c>
      <c r="I177" s="26">
        <f t="shared" si="50"/>
        <v>957</v>
      </c>
      <c r="J177" s="14">
        <v>319</v>
      </c>
      <c r="K177" s="14">
        <v>319</v>
      </c>
      <c r="L177" s="16">
        <v>319</v>
      </c>
      <c r="M177" s="26">
        <f t="shared" si="51"/>
        <v>956</v>
      </c>
      <c r="N177" s="72">
        <v>319</v>
      </c>
      <c r="O177" s="72">
        <v>319</v>
      </c>
      <c r="P177" s="72">
        <v>318</v>
      </c>
      <c r="Q177" s="60" t="s">
        <v>67</v>
      </c>
    </row>
    <row r="178" spans="1:17" x14ac:dyDescent="0.25">
      <c r="A178" s="34" t="s">
        <v>12</v>
      </c>
      <c r="B178" s="13" t="s">
        <v>23</v>
      </c>
      <c r="C178" s="13" t="s">
        <v>33</v>
      </c>
      <c r="D178" s="13" t="s">
        <v>34</v>
      </c>
      <c r="E178" s="26">
        <f t="shared" si="49"/>
        <v>1260</v>
      </c>
      <c r="F178" s="13" t="s">
        <v>118</v>
      </c>
      <c r="G178" s="13" t="s">
        <v>118</v>
      </c>
      <c r="H178" s="13" t="s">
        <v>118</v>
      </c>
      <c r="I178" s="26">
        <f t="shared" si="50"/>
        <v>1148</v>
      </c>
      <c r="J178" s="14">
        <v>383</v>
      </c>
      <c r="K178" s="14">
        <v>383</v>
      </c>
      <c r="L178" s="16">
        <v>382</v>
      </c>
      <c r="M178" s="26">
        <f t="shared" si="51"/>
        <v>1146</v>
      </c>
      <c r="N178" s="72">
        <v>382</v>
      </c>
      <c r="O178" s="72">
        <v>382</v>
      </c>
      <c r="P178" s="72">
        <v>382</v>
      </c>
      <c r="Q178" s="60" t="s">
        <v>67</v>
      </c>
    </row>
    <row r="179" spans="1:17" x14ac:dyDescent="0.25">
      <c r="A179" s="34" t="s">
        <v>13</v>
      </c>
      <c r="B179" s="13" t="s">
        <v>23</v>
      </c>
      <c r="C179" s="13" t="s">
        <v>33</v>
      </c>
      <c r="D179" s="13" t="s">
        <v>35</v>
      </c>
      <c r="E179" s="26">
        <f t="shared" si="49"/>
        <v>1560</v>
      </c>
      <c r="F179" s="13" t="s">
        <v>104</v>
      </c>
      <c r="G179" s="13" t="s">
        <v>104</v>
      </c>
      <c r="H179" s="13" t="s">
        <v>104</v>
      </c>
      <c r="I179" s="26">
        <f t="shared" si="50"/>
        <v>1482</v>
      </c>
      <c r="J179" s="14">
        <v>494</v>
      </c>
      <c r="K179" s="14">
        <v>494</v>
      </c>
      <c r="L179" s="16">
        <v>494</v>
      </c>
      <c r="M179" s="26">
        <f t="shared" si="51"/>
        <v>1479</v>
      </c>
      <c r="N179" s="72">
        <v>493</v>
      </c>
      <c r="O179" s="72">
        <v>493</v>
      </c>
      <c r="P179" s="72">
        <v>493</v>
      </c>
      <c r="Q179" s="60" t="s">
        <v>67</v>
      </c>
    </row>
    <row r="180" spans="1:17" x14ac:dyDescent="0.25">
      <c r="A180" s="34" t="s">
        <v>14</v>
      </c>
      <c r="B180" s="13" t="s">
        <v>23</v>
      </c>
      <c r="C180" s="13" t="s">
        <v>33</v>
      </c>
      <c r="D180" s="13" t="s">
        <v>36</v>
      </c>
      <c r="E180" s="26">
        <f t="shared" si="49"/>
        <v>29001</v>
      </c>
      <c r="F180" s="13" t="s">
        <v>119</v>
      </c>
      <c r="G180" s="13" t="s">
        <v>119</v>
      </c>
      <c r="H180" s="13" t="s">
        <v>119</v>
      </c>
      <c r="I180" s="26">
        <f t="shared" si="50"/>
        <v>4500</v>
      </c>
      <c r="J180" s="14">
        <v>1500</v>
      </c>
      <c r="K180" s="14">
        <v>1500</v>
      </c>
      <c r="L180" s="16">
        <v>1500</v>
      </c>
      <c r="M180" s="26">
        <f t="shared" si="51"/>
        <v>4500</v>
      </c>
      <c r="N180" s="72">
        <v>1500</v>
      </c>
      <c r="O180" s="72">
        <v>1500</v>
      </c>
      <c r="P180" s="72">
        <v>1500</v>
      </c>
      <c r="Q180" s="60" t="s">
        <v>67</v>
      </c>
    </row>
    <row r="181" spans="1:17" x14ac:dyDescent="0.25">
      <c r="A181" s="35" t="s">
        <v>15</v>
      </c>
      <c r="B181" s="13" t="s">
        <v>23</v>
      </c>
      <c r="C181" s="13" t="s">
        <v>37</v>
      </c>
      <c r="D181" s="13" t="s">
        <v>31</v>
      </c>
      <c r="E181" s="26">
        <f t="shared" si="49"/>
        <v>2400</v>
      </c>
      <c r="F181" s="13" t="s">
        <v>120</v>
      </c>
      <c r="G181" s="13" t="s">
        <v>120</v>
      </c>
      <c r="H181" s="13" t="s">
        <v>120</v>
      </c>
      <c r="I181" s="26">
        <f t="shared" si="50"/>
        <v>2550</v>
      </c>
      <c r="J181" s="14">
        <v>850</v>
      </c>
      <c r="K181" s="14">
        <v>850</v>
      </c>
      <c r="L181" s="16">
        <v>850</v>
      </c>
      <c r="M181" s="26">
        <f t="shared" si="51"/>
        <v>2550</v>
      </c>
      <c r="N181" s="72">
        <v>850</v>
      </c>
      <c r="O181" s="72">
        <v>850</v>
      </c>
      <c r="P181" s="72">
        <v>850</v>
      </c>
      <c r="Q181" s="60" t="s">
        <v>67</v>
      </c>
    </row>
    <row r="182" spans="1:17" x14ac:dyDescent="0.25">
      <c r="A182" s="35" t="s">
        <v>16</v>
      </c>
      <c r="B182" s="13" t="s">
        <v>23</v>
      </c>
      <c r="C182" s="13" t="s">
        <v>37</v>
      </c>
      <c r="D182" s="13" t="s">
        <v>38</v>
      </c>
      <c r="E182" s="26">
        <f t="shared" si="49"/>
        <v>1050</v>
      </c>
      <c r="F182" s="13" t="s">
        <v>121</v>
      </c>
      <c r="G182" s="13" t="s">
        <v>121</v>
      </c>
      <c r="H182" s="13" t="s">
        <v>121</v>
      </c>
      <c r="I182" s="26">
        <f t="shared" si="50"/>
        <v>1050</v>
      </c>
      <c r="J182" s="14">
        <v>350</v>
      </c>
      <c r="K182" s="14">
        <v>350</v>
      </c>
      <c r="L182" s="16">
        <v>350</v>
      </c>
      <c r="M182" s="26">
        <f t="shared" si="51"/>
        <v>1050</v>
      </c>
      <c r="N182" s="72">
        <v>350</v>
      </c>
      <c r="O182" s="72">
        <v>350</v>
      </c>
      <c r="P182" s="72">
        <v>350</v>
      </c>
      <c r="Q182" s="60" t="s">
        <v>67</v>
      </c>
    </row>
    <row r="183" spans="1:17" x14ac:dyDescent="0.25">
      <c r="A183" s="35" t="s">
        <v>19</v>
      </c>
      <c r="B183" s="13" t="s">
        <v>23</v>
      </c>
      <c r="C183" s="13" t="s">
        <v>42</v>
      </c>
      <c r="D183" s="13" t="s">
        <v>25</v>
      </c>
      <c r="E183" s="26">
        <f t="shared" si="49"/>
        <v>125938</v>
      </c>
      <c r="F183" s="13" t="s">
        <v>92</v>
      </c>
      <c r="G183" s="13" t="s">
        <v>92</v>
      </c>
      <c r="H183" s="13" t="s">
        <v>93</v>
      </c>
      <c r="I183" s="26">
        <f t="shared" si="50"/>
        <v>108808</v>
      </c>
      <c r="J183" s="14">
        <v>37434</v>
      </c>
      <c r="K183" s="14">
        <v>35687</v>
      </c>
      <c r="L183" s="16">
        <v>35687</v>
      </c>
      <c r="M183" s="26">
        <f t="shared" si="51"/>
        <v>71370</v>
      </c>
      <c r="N183" s="72">
        <v>36275</v>
      </c>
      <c r="O183" s="72">
        <v>33533</v>
      </c>
      <c r="P183" s="72">
        <v>1562</v>
      </c>
      <c r="Q183" s="60" t="s">
        <v>67</v>
      </c>
    </row>
    <row r="184" spans="1:17" x14ac:dyDescent="0.25">
      <c r="A184" s="36" t="s">
        <v>21</v>
      </c>
      <c r="B184" s="13" t="s">
        <v>23</v>
      </c>
      <c r="C184" s="13" t="s">
        <v>40</v>
      </c>
      <c r="D184" s="13" t="s">
        <v>41</v>
      </c>
      <c r="E184" s="26">
        <f t="shared" si="49"/>
        <v>0</v>
      </c>
      <c r="F184" s="13" t="s">
        <v>105</v>
      </c>
      <c r="G184" s="13" t="s">
        <v>105</v>
      </c>
      <c r="H184" s="13" t="s">
        <v>105</v>
      </c>
      <c r="I184" s="26">
        <f t="shared" si="50"/>
        <v>1161</v>
      </c>
      <c r="J184" s="14">
        <v>387</v>
      </c>
      <c r="K184" s="14">
        <v>387</v>
      </c>
      <c r="L184" s="16">
        <v>387</v>
      </c>
      <c r="M184" s="26">
        <f t="shared" si="51"/>
        <v>1158</v>
      </c>
      <c r="N184" s="72">
        <v>386</v>
      </c>
      <c r="O184" s="72">
        <v>386</v>
      </c>
      <c r="P184" s="72">
        <v>386</v>
      </c>
      <c r="Q184" s="60" t="s">
        <v>67</v>
      </c>
    </row>
    <row r="185" spans="1:17" ht="31.5" x14ac:dyDescent="0.25">
      <c r="A185" s="36" t="s">
        <v>17</v>
      </c>
      <c r="B185" s="13" t="s">
        <v>43</v>
      </c>
      <c r="C185" s="13" t="s">
        <v>44</v>
      </c>
      <c r="D185" s="13" t="s">
        <v>25</v>
      </c>
      <c r="E185" s="26">
        <f t="shared" si="49"/>
        <v>9750</v>
      </c>
      <c r="F185" s="13" t="s">
        <v>122</v>
      </c>
      <c r="G185" s="13" t="s">
        <v>122</v>
      </c>
      <c r="H185" s="13" t="s">
        <v>122</v>
      </c>
      <c r="I185" s="26">
        <f t="shared" si="50"/>
        <v>9750</v>
      </c>
      <c r="J185" s="14">
        <v>3250</v>
      </c>
      <c r="K185" s="14">
        <v>3250</v>
      </c>
      <c r="L185" s="16">
        <v>3250</v>
      </c>
      <c r="M185" s="26">
        <f t="shared" si="51"/>
        <v>9750</v>
      </c>
      <c r="N185" s="72">
        <v>3250</v>
      </c>
      <c r="O185" s="72">
        <v>3250</v>
      </c>
      <c r="P185" s="72">
        <v>3250</v>
      </c>
      <c r="Q185" s="60" t="s">
        <v>67</v>
      </c>
    </row>
    <row r="186" spans="1:17" x14ac:dyDescent="0.25">
      <c r="A186" s="24" t="s">
        <v>4</v>
      </c>
      <c r="B186" s="13" t="s">
        <v>23</v>
      </c>
      <c r="C186" s="13" t="s">
        <v>24</v>
      </c>
      <c r="D186" s="13" t="s">
        <v>25</v>
      </c>
      <c r="E186" s="26">
        <f>F186+G186+H186</f>
        <v>6000</v>
      </c>
      <c r="F186" s="13" t="s">
        <v>84</v>
      </c>
      <c r="G186" s="13" t="s">
        <v>84</v>
      </c>
      <c r="H186" s="13" t="s">
        <v>84</v>
      </c>
      <c r="I186" s="26">
        <f>J186+K186+L186</f>
        <v>8228</v>
      </c>
      <c r="J186" s="27">
        <v>2743</v>
      </c>
      <c r="K186" s="27">
        <v>2743</v>
      </c>
      <c r="L186" s="28">
        <v>2742</v>
      </c>
      <c r="M186" s="26">
        <f>N186+O186+P186</f>
        <v>8226</v>
      </c>
      <c r="N186" s="73">
        <v>2742</v>
      </c>
      <c r="O186" s="73">
        <v>2742</v>
      </c>
      <c r="P186" s="73">
        <v>2742</v>
      </c>
      <c r="Q186" s="60" t="s">
        <v>68</v>
      </c>
    </row>
    <row r="187" spans="1:17" x14ac:dyDescent="0.25">
      <c r="A187" s="29" t="s">
        <v>5</v>
      </c>
      <c r="B187" s="13" t="s">
        <v>23</v>
      </c>
      <c r="C187" s="13" t="s">
        <v>26</v>
      </c>
      <c r="D187" s="13" t="s">
        <v>25</v>
      </c>
      <c r="E187" s="26">
        <f t="shared" ref="E187:E200" si="52">F187+G187+H187</f>
        <v>15600</v>
      </c>
      <c r="F187" s="13" t="s">
        <v>85</v>
      </c>
      <c r="G187" s="13" t="s">
        <v>85</v>
      </c>
      <c r="H187" s="13" t="s">
        <v>85</v>
      </c>
      <c r="I187" s="26">
        <f t="shared" ref="I187:I200" si="53">J187+K187+L187</f>
        <v>16019</v>
      </c>
      <c r="J187" s="27">
        <v>5340</v>
      </c>
      <c r="K187" s="27">
        <v>5340</v>
      </c>
      <c r="L187" s="28">
        <v>5339</v>
      </c>
      <c r="M187" s="26">
        <f t="shared" ref="M187:M200" si="54">N187+O187+P187</f>
        <v>26500</v>
      </c>
      <c r="N187" s="73">
        <v>8834</v>
      </c>
      <c r="O187" s="73">
        <v>8833</v>
      </c>
      <c r="P187" s="73">
        <v>8833</v>
      </c>
      <c r="Q187" s="60" t="s">
        <v>68</v>
      </c>
    </row>
    <row r="188" spans="1:17" x14ac:dyDescent="0.25">
      <c r="A188" s="30" t="s">
        <v>46</v>
      </c>
      <c r="B188" s="13" t="s">
        <v>23</v>
      </c>
      <c r="C188" s="13" t="s">
        <v>45</v>
      </c>
      <c r="D188" s="13" t="s">
        <v>25</v>
      </c>
      <c r="E188" s="26">
        <f t="shared" si="52"/>
        <v>4500</v>
      </c>
      <c r="F188" s="13" t="s">
        <v>86</v>
      </c>
      <c r="G188" s="13" t="s">
        <v>86</v>
      </c>
      <c r="H188" s="13" t="s">
        <v>86</v>
      </c>
      <c r="I188" s="26">
        <f t="shared" si="53"/>
        <v>720</v>
      </c>
      <c r="J188" s="27">
        <v>240</v>
      </c>
      <c r="K188" s="27">
        <v>240</v>
      </c>
      <c r="L188" s="28">
        <v>240</v>
      </c>
      <c r="M188" s="26">
        <f t="shared" si="54"/>
        <v>3661</v>
      </c>
      <c r="N188" s="73">
        <v>1221</v>
      </c>
      <c r="O188" s="73">
        <v>1220</v>
      </c>
      <c r="P188" s="73">
        <v>1220</v>
      </c>
      <c r="Q188" s="60" t="s">
        <v>68</v>
      </c>
    </row>
    <row r="189" spans="1:17" x14ac:dyDescent="0.25">
      <c r="A189" s="31" t="s">
        <v>8</v>
      </c>
      <c r="B189" s="13" t="s">
        <v>23</v>
      </c>
      <c r="C189" s="13" t="s">
        <v>28</v>
      </c>
      <c r="D189" s="13" t="s">
        <v>25</v>
      </c>
      <c r="E189" s="26">
        <f t="shared" si="52"/>
        <v>468</v>
      </c>
      <c r="F189" s="13" t="s">
        <v>87</v>
      </c>
      <c r="G189" s="13" t="s">
        <v>87</v>
      </c>
      <c r="H189" s="13" t="s">
        <v>87</v>
      </c>
      <c r="I189" s="26">
        <f t="shared" si="53"/>
        <v>726</v>
      </c>
      <c r="J189" s="27">
        <v>242</v>
      </c>
      <c r="K189" s="27">
        <v>242</v>
      </c>
      <c r="L189" s="28">
        <v>242</v>
      </c>
      <c r="M189" s="26">
        <f t="shared" si="54"/>
        <v>726</v>
      </c>
      <c r="N189" s="73">
        <v>242</v>
      </c>
      <c r="O189" s="73">
        <v>242</v>
      </c>
      <c r="P189" s="73">
        <v>242</v>
      </c>
      <c r="Q189" s="60" t="s">
        <v>68</v>
      </c>
    </row>
    <row r="190" spans="1:17" ht="47.25" x14ac:dyDescent="0.25">
      <c r="A190" s="32" t="s">
        <v>9</v>
      </c>
      <c r="B190" s="13" t="s">
        <v>23</v>
      </c>
      <c r="C190" s="13" t="s">
        <v>29</v>
      </c>
      <c r="D190" s="13" t="s">
        <v>25</v>
      </c>
      <c r="E190" s="26">
        <f t="shared" si="52"/>
        <v>600</v>
      </c>
      <c r="F190" s="13" t="s">
        <v>38</v>
      </c>
      <c r="G190" s="13" t="s">
        <v>38</v>
      </c>
      <c r="H190" s="13" t="s">
        <v>38</v>
      </c>
      <c r="I190" s="26">
        <f t="shared" si="53"/>
        <v>300</v>
      </c>
      <c r="J190" s="27">
        <v>100</v>
      </c>
      <c r="K190" s="27">
        <v>100</v>
      </c>
      <c r="L190" s="28">
        <v>100</v>
      </c>
      <c r="M190" s="26">
        <f t="shared" si="54"/>
        <v>300</v>
      </c>
      <c r="N190" s="73">
        <v>100</v>
      </c>
      <c r="O190" s="73">
        <v>100</v>
      </c>
      <c r="P190" s="73">
        <v>100</v>
      </c>
      <c r="Q190" s="60" t="s">
        <v>68</v>
      </c>
    </row>
    <row r="191" spans="1:17" x14ac:dyDescent="0.25">
      <c r="A191" s="33" t="s">
        <v>10</v>
      </c>
      <c r="B191" s="13" t="s">
        <v>23</v>
      </c>
      <c r="C191" s="13" t="s">
        <v>30</v>
      </c>
      <c r="D191" s="13" t="s">
        <v>31</v>
      </c>
      <c r="E191" s="26">
        <f t="shared" si="52"/>
        <v>4500</v>
      </c>
      <c r="F191" s="13" t="s">
        <v>86</v>
      </c>
      <c r="G191" s="13" t="s">
        <v>86</v>
      </c>
      <c r="H191" s="13" t="s">
        <v>86</v>
      </c>
      <c r="I191" s="26">
        <f t="shared" si="53"/>
        <v>300</v>
      </c>
      <c r="J191" s="27">
        <v>100</v>
      </c>
      <c r="K191" s="27">
        <v>100</v>
      </c>
      <c r="L191" s="28">
        <v>100</v>
      </c>
      <c r="M191" s="26">
        <f t="shared" si="54"/>
        <v>300</v>
      </c>
      <c r="N191" s="73">
        <v>100</v>
      </c>
      <c r="O191" s="73">
        <v>100</v>
      </c>
      <c r="P191" s="73">
        <v>100</v>
      </c>
      <c r="Q191" s="60" t="s">
        <v>68</v>
      </c>
    </row>
    <row r="192" spans="1:17" ht="31.5" x14ac:dyDescent="0.25">
      <c r="A192" s="33" t="s">
        <v>11</v>
      </c>
      <c r="B192" s="13" t="s">
        <v>23</v>
      </c>
      <c r="C192" s="13" t="s">
        <v>30</v>
      </c>
      <c r="D192" s="13" t="s">
        <v>32</v>
      </c>
      <c r="E192" s="26">
        <f t="shared" si="52"/>
        <v>1650</v>
      </c>
      <c r="F192" s="13" t="s">
        <v>88</v>
      </c>
      <c r="G192" s="13" t="s">
        <v>88</v>
      </c>
      <c r="H192" s="13" t="s">
        <v>88</v>
      </c>
      <c r="I192" s="26">
        <f t="shared" si="53"/>
        <v>300</v>
      </c>
      <c r="J192" s="27">
        <v>100</v>
      </c>
      <c r="K192" s="27">
        <v>100</v>
      </c>
      <c r="L192" s="28">
        <v>100</v>
      </c>
      <c r="M192" s="26">
        <f t="shared" si="54"/>
        <v>300</v>
      </c>
      <c r="N192" s="73">
        <v>100</v>
      </c>
      <c r="O192" s="73">
        <v>100</v>
      </c>
      <c r="P192" s="73">
        <v>100</v>
      </c>
      <c r="Q192" s="60" t="s">
        <v>68</v>
      </c>
    </row>
    <row r="193" spans="1:17" x14ac:dyDescent="0.25">
      <c r="A193" s="34" t="s">
        <v>12</v>
      </c>
      <c r="B193" s="13" t="s">
        <v>23</v>
      </c>
      <c r="C193" s="13" t="s">
        <v>33</v>
      </c>
      <c r="D193" s="13" t="s">
        <v>34</v>
      </c>
      <c r="E193" s="26">
        <f t="shared" si="52"/>
        <v>1500</v>
      </c>
      <c r="F193" s="13" t="s">
        <v>36</v>
      </c>
      <c r="G193" s="13" t="s">
        <v>36</v>
      </c>
      <c r="H193" s="13" t="s">
        <v>36</v>
      </c>
      <c r="I193" s="26">
        <f t="shared" si="53"/>
        <v>1623</v>
      </c>
      <c r="J193" s="27">
        <v>541</v>
      </c>
      <c r="K193" s="27">
        <v>541</v>
      </c>
      <c r="L193" s="28">
        <v>541</v>
      </c>
      <c r="M193" s="26">
        <f t="shared" si="54"/>
        <v>1621</v>
      </c>
      <c r="N193" s="73">
        <v>541</v>
      </c>
      <c r="O193" s="73">
        <v>540</v>
      </c>
      <c r="P193" s="73">
        <v>540</v>
      </c>
      <c r="Q193" s="60" t="s">
        <v>68</v>
      </c>
    </row>
    <row r="194" spans="1:17" x14ac:dyDescent="0.25">
      <c r="A194" s="34" t="s">
        <v>13</v>
      </c>
      <c r="B194" s="13" t="s">
        <v>23</v>
      </c>
      <c r="C194" s="13" t="s">
        <v>33</v>
      </c>
      <c r="D194" s="13" t="s">
        <v>35</v>
      </c>
      <c r="E194" s="26">
        <f t="shared" si="52"/>
        <v>1500</v>
      </c>
      <c r="F194" s="13" t="s">
        <v>36</v>
      </c>
      <c r="G194" s="13" t="s">
        <v>36</v>
      </c>
      <c r="H194" s="13" t="s">
        <v>36</v>
      </c>
      <c r="I194" s="26">
        <f t="shared" si="53"/>
        <v>2056</v>
      </c>
      <c r="J194" s="27">
        <v>686</v>
      </c>
      <c r="K194" s="27">
        <v>685</v>
      </c>
      <c r="L194" s="28">
        <v>685</v>
      </c>
      <c r="M194" s="26">
        <f t="shared" si="54"/>
        <v>2055</v>
      </c>
      <c r="N194" s="73">
        <v>685</v>
      </c>
      <c r="O194" s="73">
        <v>685</v>
      </c>
      <c r="P194" s="73">
        <v>685</v>
      </c>
      <c r="Q194" s="60" t="s">
        <v>68</v>
      </c>
    </row>
    <row r="195" spans="1:17" x14ac:dyDescent="0.25">
      <c r="A195" s="34" t="s">
        <v>14</v>
      </c>
      <c r="B195" s="13" t="s">
        <v>23</v>
      </c>
      <c r="C195" s="13" t="s">
        <v>33</v>
      </c>
      <c r="D195" s="13" t="s">
        <v>36</v>
      </c>
      <c r="E195" s="26">
        <f t="shared" si="52"/>
        <v>34650</v>
      </c>
      <c r="F195" s="13" t="s">
        <v>89</v>
      </c>
      <c r="G195" s="13" t="s">
        <v>89</v>
      </c>
      <c r="H195" s="13" t="s">
        <v>89</v>
      </c>
      <c r="I195" s="26">
        <f t="shared" si="53"/>
        <v>4500</v>
      </c>
      <c r="J195" s="27">
        <v>1500</v>
      </c>
      <c r="K195" s="27">
        <v>1500</v>
      </c>
      <c r="L195" s="28">
        <v>1500</v>
      </c>
      <c r="M195" s="26">
        <f t="shared" si="54"/>
        <v>8064</v>
      </c>
      <c r="N195" s="73">
        <v>936</v>
      </c>
      <c r="O195" s="73">
        <v>3564</v>
      </c>
      <c r="P195" s="73">
        <v>3564</v>
      </c>
      <c r="Q195" s="60" t="s">
        <v>68</v>
      </c>
    </row>
    <row r="196" spans="1:17" x14ac:dyDescent="0.25">
      <c r="A196" s="35" t="s">
        <v>15</v>
      </c>
      <c r="B196" s="13" t="s">
        <v>23</v>
      </c>
      <c r="C196" s="13" t="s">
        <v>37</v>
      </c>
      <c r="D196" s="13" t="s">
        <v>31</v>
      </c>
      <c r="E196" s="26">
        <f t="shared" si="52"/>
        <v>3300</v>
      </c>
      <c r="F196" s="13" t="s">
        <v>90</v>
      </c>
      <c r="G196" s="13" t="s">
        <v>90</v>
      </c>
      <c r="H196" s="13" t="s">
        <v>90</v>
      </c>
      <c r="I196" s="26">
        <f t="shared" si="53"/>
        <v>3300</v>
      </c>
      <c r="J196" s="27">
        <v>1100</v>
      </c>
      <c r="K196" s="27">
        <v>1100</v>
      </c>
      <c r="L196" s="27">
        <v>1100</v>
      </c>
      <c r="M196" s="26">
        <f t="shared" si="54"/>
        <v>3300</v>
      </c>
      <c r="N196" s="73">
        <v>1100</v>
      </c>
      <c r="O196" s="73">
        <v>1100</v>
      </c>
      <c r="P196" s="73">
        <v>1100</v>
      </c>
      <c r="Q196" s="60" t="s">
        <v>68</v>
      </c>
    </row>
    <row r="197" spans="1:17" x14ac:dyDescent="0.25">
      <c r="A197" s="35" t="s">
        <v>16</v>
      </c>
      <c r="B197" s="13" t="s">
        <v>23</v>
      </c>
      <c r="C197" s="13" t="s">
        <v>37</v>
      </c>
      <c r="D197" s="13" t="s">
        <v>38</v>
      </c>
      <c r="E197" s="26">
        <f t="shared" si="52"/>
        <v>9600</v>
      </c>
      <c r="F197" s="13" t="s">
        <v>91</v>
      </c>
      <c r="G197" s="13" t="s">
        <v>91</v>
      </c>
      <c r="H197" s="13" t="s">
        <v>91</v>
      </c>
      <c r="I197" s="26">
        <f t="shared" si="53"/>
        <v>9600</v>
      </c>
      <c r="J197" s="27">
        <v>3200</v>
      </c>
      <c r="K197" s="27">
        <v>3200</v>
      </c>
      <c r="L197" s="28">
        <v>3200</v>
      </c>
      <c r="M197" s="26">
        <f t="shared" si="54"/>
        <v>9600</v>
      </c>
      <c r="N197" s="73">
        <v>3200</v>
      </c>
      <c r="O197" s="73">
        <v>3200</v>
      </c>
      <c r="P197" s="73">
        <v>3200</v>
      </c>
      <c r="Q197" s="60" t="s">
        <v>68</v>
      </c>
    </row>
    <row r="198" spans="1:17" x14ac:dyDescent="0.25">
      <c r="A198" s="35" t="s">
        <v>19</v>
      </c>
      <c r="B198" s="13" t="s">
        <v>23</v>
      </c>
      <c r="C198" s="13" t="s">
        <v>42</v>
      </c>
      <c r="D198" s="13" t="s">
        <v>25</v>
      </c>
      <c r="E198" s="26">
        <f t="shared" si="52"/>
        <v>125938</v>
      </c>
      <c r="F198" s="13" t="s">
        <v>92</v>
      </c>
      <c r="G198" s="13" t="s">
        <v>92</v>
      </c>
      <c r="H198" s="13" t="s">
        <v>93</v>
      </c>
      <c r="I198" s="26">
        <f t="shared" si="53"/>
        <v>112169</v>
      </c>
      <c r="J198" s="27">
        <v>38555</v>
      </c>
      <c r="K198" s="27">
        <v>36807</v>
      </c>
      <c r="L198" s="27">
        <v>36807</v>
      </c>
      <c r="M198" s="26">
        <f t="shared" si="54"/>
        <v>146155</v>
      </c>
      <c r="N198" s="73">
        <v>48718</v>
      </c>
      <c r="O198" s="73">
        <v>48719</v>
      </c>
      <c r="P198" s="73">
        <v>48718</v>
      </c>
      <c r="Q198" s="60" t="s">
        <v>68</v>
      </c>
    </row>
    <row r="199" spans="1:17" x14ac:dyDescent="0.25">
      <c r="A199" s="34" t="s">
        <v>47</v>
      </c>
      <c r="B199" s="13" t="s">
        <v>23</v>
      </c>
      <c r="C199" s="13" t="s">
        <v>40</v>
      </c>
      <c r="D199" s="13" t="s">
        <v>41</v>
      </c>
      <c r="E199" s="26">
        <f t="shared" si="52"/>
        <v>1668</v>
      </c>
      <c r="F199" s="13" t="s">
        <v>94</v>
      </c>
      <c r="G199" s="13" t="s">
        <v>94</v>
      </c>
      <c r="H199" s="13" t="s">
        <v>94</v>
      </c>
      <c r="I199" s="26">
        <f t="shared" si="53"/>
        <v>1668</v>
      </c>
      <c r="J199" s="27">
        <v>556</v>
      </c>
      <c r="K199" s="27">
        <v>556</v>
      </c>
      <c r="L199" s="28">
        <v>556</v>
      </c>
      <c r="M199" s="26">
        <f t="shared" si="54"/>
        <v>1668</v>
      </c>
      <c r="N199" s="73">
        <v>556</v>
      </c>
      <c r="O199" s="73">
        <v>556</v>
      </c>
      <c r="P199" s="73">
        <v>556</v>
      </c>
      <c r="Q199" s="60" t="s">
        <v>68</v>
      </c>
    </row>
    <row r="200" spans="1:17" ht="31.5" x14ac:dyDescent="0.25">
      <c r="A200" s="36" t="s">
        <v>17</v>
      </c>
      <c r="B200" s="13" t="s">
        <v>43</v>
      </c>
      <c r="C200" s="13" t="s">
        <v>44</v>
      </c>
      <c r="D200" s="13" t="s">
        <v>25</v>
      </c>
      <c r="E200" s="26">
        <f t="shared" si="52"/>
        <v>3600</v>
      </c>
      <c r="F200" s="13" t="s">
        <v>95</v>
      </c>
      <c r="G200" s="13" t="s">
        <v>95</v>
      </c>
      <c r="H200" s="13" t="s">
        <v>95</v>
      </c>
      <c r="I200" s="26">
        <f t="shared" si="53"/>
        <v>6030</v>
      </c>
      <c r="J200" s="27">
        <v>2010</v>
      </c>
      <c r="K200" s="27">
        <v>2010</v>
      </c>
      <c r="L200" s="27">
        <v>2010</v>
      </c>
      <c r="M200" s="26">
        <f t="shared" si="54"/>
        <v>9694</v>
      </c>
      <c r="N200" s="73">
        <f>7528-556-1872+56</f>
        <v>5156</v>
      </c>
      <c r="O200" s="73">
        <v>2269</v>
      </c>
      <c r="P200" s="73">
        <v>2269</v>
      </c>
      <c r="Q200" s="60" t="s">
        <v>68</v>
      </c>
    </row>
    <row r="201" spans="1:17" x14ac:dyDescent="0.25">
      <c r="A201" s="38" t="s">
        <v>4</v>
      </c>
      <c r="B201" s="39" t="s">
        <v>23</v>
      </c>
      <c r="C201" s="39" t="s">
        <v>24</v>
      </c>
      <c r="D201" s="39" t="s">
        <v>25</v>
      </c>
      <c r="E201" s="40">
        <f>F201+G201+H201</f>
        <v>7071</v>
      </c>
      <c r="F201" s="39">
        <v>2357</v>
      </c>
      <c r="G201" s="39">
        <v>2357</v>
      </c>
      <c r="H201" s="39">
        <v>2357</v>
      </c>
      <c r="I201" s="40">
        <f>J201+K201+L201</f>
        <v>7071</v>
      </c>
      <c r="J201" s="41">
        <v>2357</v>
      </c>
      <c r="K201" s="41">
        <v>2357</v>
      </c>
      <c r="L201" s="42">
        <v>2357</v>
      </c>
      <c r="M201" s="40">
        <f>N201+O201+P201</f>
        <v>6032</v>
      </c>
      <c r="N201" s="72">
        <v>2011</v>
      </c>
      <c r="O201" s="72">
        <v>2011</v>
      </c>
      <c r="P201" s="72">
        <v>2010</v>
      </c>
      <c r="Q201" s="62" t="s">
        <v>69</v>
      </c>
    </row>
    <row r="202" spans="1:17" x14ac:dyDescent="0.25">
      <c r="A202" s="43" t="s">
        <v>5</v>
      </c>
      <c r="B202" s="39" t="s">
        <v>23</v>
      </c>
      <c r="C202" s="39" t="s">
        <v>26</v>
      </c>
      <c r="D202" s="39" t="s">
        <v>25</v>
      </c>
      <c r="E202" s="40">
        <f t="shared" ref="E202:E216" si="55">F202+G202+H202</f>
        <v>6453</v>
      </c>
      <c r="F202" s="39">
        <v>2151</v>
      </c>
      <c r="G202" s="39">
        <v>2151</v>
      </c>
      <c r="H202" s="39">
        <v>2151</v>
      </c>
      <c r="I202" s="40">
        <f t="shared" ref="I202:I216" si="56">J202+K202+L202</f>
        <v>6453</v>
      </c>
      <c r="J202" s="41">
        <v>2151</v>
      </c>
      <c r="K202" s="41">
        <v>2151</v>
      </c>
      <c r="L202" s="42">
        <v>2151</v>
      </c>
      <c r="M202" s="40">
        <f t="shared" ref="M202:M216" si="57">N202+O202+P202</f>
        <v>6435</v>
      </c>
      <c r="N202" s="72">
        <v>2145</v>
      </c>
      <c r="O202" s="72">
        <v>2145</v>
      </c>
      <c r="P202" s="72">
        <v>2145</v>
      </c>
      <c r="Q202" s="62" t="s">
        <v>69</v>
      </c>
    </row>
    <row r="203" spans="1:17" x14ac:dyDescent="0.25">
      <c r="A203" s="30" t="s">
        <v>46</v>
      </c>
      <c r="B203" s="39" t="s">
        <v>23</v>
      </c>
      <c r="C203" s="39" t="s">
        <v>45</v>
      </c>
      <c r="D203" s="39" t="s">
        <v>25</v>
      </c>
      <c r="E203" s="40">
        <f t="shared" si="55"/>
        <v>0</v>
      </c>
      <c r="F203" s="39"/>
      <c r="G203" s="39"/>
      <c r="H203" s="39"/>
      <c r="I203" s="40">
        <f t="shared" si="56"/>
        <v>0</v>
      </c>
      <c r="J203" s="41"/>
      <c r="K203" s="41"/>
      <c r="L203" s="42"/>
      <c r="M203" s="40">
        <f t="shared" si="57"/>
        <v>5871</v>
      </c>
      <c r="N203" s="72">
        <v>1957</v>
      </c>
      <c r="O203" s="72">
        <v>1957</v>
      </c>
      <c r="P203" s="72">
        <v>1957</v>
      </c>
      <c r="Q203" s="62" t="s">
        <v>69</v>
      </c>
    </row>
    <row r="204" spans="1:17" x14ac:dyDescent="0.25">
      <c r="A204" s="44" t="s">
        <v>8</v>
      </c>
      <c r="B204" s="39" t="s">
        <v>23</v>
      </c>
      <c r="C204" s="39" t="s">
        <v>28</v>
      </c>
      <c r="D204" s="39" t="s">
        <v>25</v>
      </c>
      <c r="E204" s="40">
        <f t="shared" si="55"/>
        <v>2445</v>
      </c>
      <c r="F204" s="39">
        <v>815</v>
      </c>
      <c r="G204" s="39">
        <v>815</v>
      </c>
      <c r="H204" s="39">
        <v>815</v>
      </c>
      <c r="I204" s="40">
        <f t="shared" si="56"/>
        <v>2445</v>
      </c>
      <c r="J204" s="41">
        <v>815</v>
      </c>
      <c r="K204" s="41">
        <v>815</v>
      </c>
      <c r="L204" s="42">
        <v>815</v>
      </c>
      <c r="M204" s="40">
        <f t="shared" si="57"/>
        <v>2448</v>
      </c>
      <c r="N204" s="72">
        <v>816</v>
      </c>
      <c r="O204" s="72">
        <v>816</v>
      </c>
      <c r="P204" s="72">
        <v>816</v>
      </c>
      <c r="Q204" s="62" t="s">
        <v>69</v>
      </c>
    </row>
    <row r="205" spans="1:17" ht="47.25" x14ac:dyDescent="0.25">
      <c r="A205" s="45" t="s">
        <v>9</v>
      </c>
      <c r="B205" s="39" t="s">
        <v>23</v>
      </c>
      <c r="C205" s="39" t="s">
        <v>29</v>
      </c>
      <c r="D205" s="39" t="s">
        <v>25</v>
      </c>
      <c r="E205" s="40">
        <f t="shared" si="55"/>
        <v>225</v>
      </c>
      <c r="F205" s="39">
        <v>75</v>
      </c>
      <c r="G205" s="39">
        <v>75</v>
      </c>
      <c r="H205" s="39">
        <v>75</v>
      </c>
      <c r="I205" s="40">
        <f t="shared" si="56"/>
        <v>225</v>
      </c>
      <c r="J205" s="41">
        <v>75</v>
      </c>
      <c r="K205" s="41">
        <v>75</v>
      </c>
      <c r="L205" s="42">
        <v>75</v>
      </c>
      <c r="M205" s="40">
        <f t="shared" si="57"/>
        <v>177</v>
      </c>
      <c r="N205" s="72">
        <v>59</v>
      </c>
      <c r="O205" s="72">
        <v>59</v>
      </c>
      <c r="P205" s="72">
        <v>59</v>
      </c>
      <c r="Q205" s="62" t="s">
        <v>69</v>
      </c>
    </row>
    <row r="206" spans="1:17" x14ac:dyDescent="0.25">
      <c r="A206" s="46" t="s">
        <v>10</v>
      </c>
      <c r="B206" s="39" t="s">
        <v>23</v>
      </c>
      <c r="C206" s="39" t="s">
        <v>30</v>
      </c>
      <c r="D206" s="39" t="s">
        <v>31</v>
      </c>
      <c r="E206" s="40">
        <f t="shared" si="55"/>
        <v>1370</v>
      </c>
      <c r="F206" s="39">
        <v>457</v>
      </c>
      <c r="G206" s="39">
        <v>457</v>
      </c>
      <c r="H206" s="39">
        <v>456</v>
      </c>
      <c r="I206" s="40">
        <f t="shared" si="56"/>
        <v>1370</v>
      </c>
      <c r="J206" s="41">
        <v>457</v>
      </c>
      <c r="K206" s="41">
        <v>457</v>
      </c>
      <c r="L206" s="42">
        <v>456</v>
      </c>
      <c r="M206" s="40">
        <f t="shared" si="57"/>
        <v>1376</v>
      </c>
      <c r="N206" s="72">
        <v>459</v>
      </c>
      <c r="O206" s="72">
        <v>459</v>
      </c>
      <c r="P206" s="72">
        <v>458</v>
      </c>
      <c r="Q206" s="62" t="s">
        <v>69</v>
      </c>
    </row>
    <row r="207" spans="1:17" ht="31.5" x14ac:dyDescent="0.25">
      <c r="A207" s="46" t="s">
        <v>11</v>
      </c>
      <c r="B207" s="39" t="s">
        <v>23</v>
      </c>
      <c r="C207" s="39" t="s">
        <v>30</v>
      </c>
      <c r="D207" s="39" t="s">
        <v>32</v>
      </c>
      <c r="E207" s="40">
        <f t="shared" si="55"/>
        <v>1017</v>
      </c>
      <c r="F207" s="39">
        <v>339</v>
      </c>
      <c r="G207" s="39">
        <v>339</v>
      </c>
      <c r="H207" s="39">
        <v>339</v>
      </c>
      <c r="I207" s="40">
        <f t="shared" si="56"/>
        <v>1017</v>
      </c>
      <c r="J207" s="41">
        <v>339</v>
      </c>
      <c r="K207" s="41">
        <v>339</v>
      </c>
      <c r="L207" s="42">
        <v>339</v>
      </c>
      <c r="M207" s="40">
        <f t="shared" si="57"/>
        <v>1056</v>
      </c>
      <c r="N207" s="72">
        <v>352</v>
      </c>
      <c r="O207" s="72">
        <v>352</v>
      </c>
      <c r="P207" s="72">
        <v>352</v>
      </c>
      <c r="Q207" s="62" t="s">
        <v>69</v>
      </c>
    </row>
    <row r="208" spans="1:17" x14ac:dyDescent="0.25">
      <c r="A208" s="47" t="s">
        <v>12</v>
      </c>
      <c r="B208" s="39" t="s">
        <v>23</v>
      </c>
      <c r="C208" s="39" t="s">
        <v>33</v>
      </c>
      <c r="D208" s="39" t="s">
        <v>34</v>
      </c>
      <c r="E208" s="40">
        <f t="shared" si="55"/>
        <v>1044</v>
      </c>
      <c r="F208" s="39">
        <v>348</v>
      </c>
      <c r="G208" s="39">
        <v>348</v>
      </c>
      <c r="H208" s="39">
        <v>348</v>
      </c>
      <c r="I208" s="40">
        <f t="shared" si="56"/>
        <v>1044</v>
      </c>
      <c r="J208" s="41">
        <v>348</v>
      </c>
      <c r="K208" s="41">
        <v>348</v>
      </c>
      <c r="L208" s="42">
        <v>348</v>
      </c>
      <c r="M208" s="40">
        <f t="shared" si="57"/>
        <v>1356</v>
      </c>
      <c r="N208" s="72">
        <v>452</v>
      </c>
      <c r="O208" s="72">
        <v>452</v>
      </c>
      <c r="P208" s="72">
        <v>452</v>
      </c>
      <c r="Q208" s="62" t="s">
        <v>69</v>
      </c>
    </row>
    <row r="209" spans="1:17" x14ac:dyDescent="0.25">
      <c r="A209" s="47" t="s">
        <v>13</v>
      </c>
      <c r="B209" s="39" t="s">
        <v>23</v>
      </c>
      <c r="C209" s="39" t="s">
        <v>33</v>
      </c>
      <c r="D209" s="39" t="s">
        <v>35</v>
      </c>
      <c r="E209" s="40">
        <f t="shared" si="55"/>
        <v>1570</v>
      </c>
      <c r="F209" s="39">
        <v>523</v>
      </c>
      <c r="G209" s="39">
        <v>523</v>
      </c>
      <c r="H209" s="39">
        <v>524</v>
      </c>
      <c r="I209" s="40">
        <f t="shared" si="56"/>
        <v>1570</v>
      </c>
      <c r="J209" s="41">
        <v>523</v>
      </c>
      <c r="K209" s="41">
        <v>523</v>
      </c>
      <c r="L209" s="42">
        <v>524</v>
      </c>
      <c r="M209" s="40">
        <f t="shared" si="57"/>
        <v>1299</v>
      </c>
      <c r="N209" s="72">
        <v>433</v>
      </c>
      <c r="O209" s="72">
        <v>433</v>
      </c>
      <c r="P209" s="72">
        <v>433</v>
      </c>
      <c r="Q209" s="62" t="s">
        <v>69</v>
      </c>
    </row>
    <row r="210" spans="1:17" x14ac:dyDescent="0.25">
      <c r="A210" s="47" t="s">
        <v>14</v>
      </c>
      <c r="B210" s="39" t="s">
        <v>23</v>
      </c>
      <c r="C210" s="39" t="s">
        <v>33</v>
      </c>
      <c r="D210" s="39" t="s">
        <v>36</v>
      </c>
      <c r="E210" s="40">
        <f t="shared" si="55"/>
        <v>29622</v>
      </c>
      <c r="F210" s="39">
        <v>9874</v>
      </c>
      <c r="G210" s="39">
        <v>9874</v>
      </c>
      <c r="H210" s="39">
        <v>9874</v>
      </c>
      <c r="I210" s="40">
        <f t="shared" si="56"/>
        <v>29622</v>
      </c>
      <c r="J210" s="41">
        <v>9874</v>
      </c>
      <c r="K210" s="41">
        <v>9874</v>
      </c>
      <c r="L210" s="42">
        <v>9874</v>
      </c>
      <c r="M210" s="40">
        <f t="shared" si="57"/>
        <v>4578</v>
      </c>
      <c r="N210" s="72">
        <v>1526</v>
      </c>
      <c r="O210" s="72">
        <v>1526</v>
      </c>
      <c r="P210" s="72">
        <v>1526</v>
      </c>
      <c r="Q210" s="62" t="s">
        <v>69</v>
      </c>
    </row>
    <row r="211" spans="1:17" x14ac:dyDescent="0.25">
      <c r="A211" s="48" t="s">
        <v>15</v>
      </c>
      <c r="B211" s="39" t="s">
        <v>23</v>
      </c>
      <c r="C211" s="39" t="s">
        <v>37</v>
      </c>
      <c r="D211" s="39" t="s">
        <v>31</v>
      </c>
      <c r="E211" s="40">
        <f t="shared" si="55"/>
        <v>3300</v>
      </c>
      <c r="F211" s="39">
        <v>1100</v>
      </c>
      <c r="G211" s="39">
        <v>1100</v>
      </c>
      <c r="H211" s="39">
        <v>1100</v>
      </c>
      <c r="I211" s="40">
        <f t="shared" si="56"/>
        <v>3300</v>
      </c>
      <c r="J211" s="41">
        <v>1100</v>
      </c>
      <c r="K211" s="41">
        <v>1100</v>
      </c>
      <c r="L211" s="42">
        <v>1100</v>
      </c>
      <c r="M211" s="40">
        <f t="shared" si="57"/>
        <v>3300</v>
      </c>
      <c r="N211" s="72">
        <v>1100</v>
      </c>
      <c r="O211" s="72">
        <v>1100</v>
      </c>
      <c r="P211" s="72">
        <v>1100</v>
      </c>
      <c r="Q211" s="62" t="s">
        <v>69</v>
      </c>
    </row>
    <row r="212" spans="1:17" x14ac:dyDescent="0.25">
      <c r="A212" s="48" t="s">
        <v>16</v>
      </c>
      <c r="B212" s="39" t="s">
        <v>23</v>
      </c>
      <c r="C212" s="39" t="s">
        <v>37</v>
      </c>
      <c r="D212" s="39" t="s">
        <v>38</v>
      </c>
      <c r="E212" s="40">
        <f t="shared" si="55"/>
        <v>2310</v>
      </c>
      <c r="F212" s="39">
        <v>770</v>
      </c>
      <c r="G212" s="39">
        <v>770</v>
      </c>
      <c r="H212" s="39">
        <v>770</v>
      </c>
      <c r="I212" s="40">
        <f t="shared" si="56"/>
        <v>2310</v>
      </c>
      <c r="J212" s="41">
        <v>770</v>
      </c>
      <c r="K212" s="41">
        <v>770</v>
      </c>
      <c r="L212" s="42">
        <v>770</v>
      </c>
      <c r="M212" s="40">
        <f t="shared" si="57"/>
        <v>2310</v>
      </c>
      <c r="N212" s="72">
        <v>770</v>
      </c>
      <c r="O212" s="72">
        <v>770</v>
      </c>
      <c r="P212" s="72">
        <v>770</v>
      </c>
      <c r="Q212" s="62" t="s">
        <v>69</v>
      </c>
    </row>
    <row r="213" spans="1:17" x14ac:dyDescent="0.25">
      <c r="A213" s="48" t="s">
        <v>19</v>
      </c>
      <c r="B213" s="39" t="s">
        <v>23</v>
      </c>
      <c r="C213" s="39" t="s">
        <v>42</v>
      </c>
      <c r="D213" s="39" t="s">
        <v>25</v>
      </c>
      <c r="E213" s="40">
        <f t="shared" si="55"/>
        <v>129758</v>
      </c>
      <c r="F213" s="39">
        <v>43253</v>
      </c>
      <c r="G213" s="39">
        <v>43253</v>
      </c>
      <c r="H213" s="39">
        <v>43252</v>
      </c>
      <c r="I213" s="40">
        <f t="shared" si="56"/>
        <v>129758</v>
      </c>
      <c r="J213" s="41">
        <v>43253</v>
      </c>
      <c r="K213" s="41">
        <v>43253</v>
      </c>
      <c r="L213" s="42">
        <v>43252</v>
      </c>
      <c r="M213" s="40">
        <f t="shared" si="57"/>
        <v>91385</v>
      </c>
      <c r="N213" s="72">
        <v>37301</v>
      </c>
      <c r="O213" s="72">
        <v>37301</v>
      </c>
      <c r="P213" s="72">
        <v>16783</v>
      </c>
      <c r="Q213" s="62" t="s">
        <v>69</v>
      </c>
    </row>
    <row r="214" spans="1:17" x14ac:dyDescent="0.25">
      <c r="A214" s="48" t="s">
        <v>51</v>
      </c>
      <c r="B214" s="39" t="s">
        <v>52</v>
      </c>
      <c r="C214" s="39" t="s">
        <v>26</v>
      </c>
      <c r="D214" s="39" t="s">
        <v>36</v>
      </c>
      <c r="E214" s="40">
        <f t="shared" si="55"/>
        <v>729</v>
      </c>
      <c r="F214" s="39">
        <v>243</v>
      </c>
      <c r="G214" s="39">
        <v>243</v>
      </c>
      <c r="H214" s="39">
        <v>243</v>
      </c>
      <c r="I214" s="40">
        <f t="shared" si="56"/>
        <v>729</v>
      </c>
      <c r="J214" s="41">
        <v>243</v>
      </c>
      <c r="K214" s="41">
        <v>243</v>
      </c>
      <c r="L214" s="42">
        <v>243</v>
      </c>
      <c r="M214" s="40">
        <f t="shared" si="57"/>
        <v>729</v>
      </c>
      <c r="N214" s="72">
        <v>243</v>
      </c>
      <c r="O214" s="72">
        <v>243</v>
      </c>
      <c r="P214" s="72">
        <v>243</v>
      </c>
      <c r="Q214" s="62" t="s">
        <v>69</v>
      </c>
    </row>
    <row r="215" spans="1:17" ht="31.5" x14ac:dyDescent="0.25">
      <c r="A215" s="49" t="s">
        <v>17</v>
      </c>
      <c r="B215" s="39" t="s">
        <v>43</v>
      </c>
      <c r="C215" s="39" t="s">
        <v>44</v>
      </c>
      <c r="D215" s="39" t="s">
        <v>25</v>
      </c>
      <c r="E215" s="40">
        <f t="shared" si="55"/>
        <v>23715</v>
      </c>
      <c r="F215" s="39">
        <v>7905</v>
      </c>
      <c r="G215" s="39">
        <v>7905</v>
      </c>
      <c r="H215" s="39">
        <v>7905</v>
      </c>
      <c r="I215" s="40">
        <f t="shared" si="56"/>
        <v>23715</v>
      </c>
      <c r="J215" s="41">
        <v>7905</v>
      </c>
      <c r="K215" s="41">
        <v>7905</v>
      </c>
      <c r="L215" s="42">
        <v>7905</v>
      </c>
      <c r="M215" s="40">
        <f t="shared" si="57"/>
        <v>23715</v>
      </c>
      <c r="N215" s="72">
        <v>7905</v>
      </c>
      <c r="O215" s="72">
        <v>7905</v>
      </c>
      <c r="P215" s="72">
        <v>7905</v>
      </c>
      <c r="Q215" s="62" t="s">
        <v>69</v>
      </c>
    </row>
    <row r="216" spans="1:17" x14ac:dyDescent="0.25">
      <c r="A216" s="50" t="s">
        <v>53</v>
      </c>
      <c r="B216" s="51" t="s">
        <v>23</v>
      </c>
      <c r="C216" s="51" t="s">
        <v>40</v>
      </c>
      <c r="D216" s="51" t="s">
        <v>41</v>
      </c>
      <c r="E216" s="52">
        <f t="shared" si="55"/>
        <v>1070</v>
      </c>
      <c r="F216" s="51">
        <v>356</v>
      </c>
      <c r="G216" s="51">
        <v>357</v>
      </c>
      <c r="H216" s="51">
        <v>357</v>
      </c>
      <c r="I216" s="52">
        <f t="shared" si="56"/>
        <v>1070</v>
      </c>
      <c r="J216" s="53">
        <v>356</v>
      </c>
      <c r="K216" s="53">
        <v>357</v>
      </c>
      <c r="L216" s="54">
        <v>357</v>
      </c>
      <c r="M216" s="52">
        <f t="shared" si="57"/>
        <v>912</v>
      </c>
      <c r="N216" s="72">
        <v>304</v>
      </c>
      <c r="O216" s="72">
        <v>304</v>
      </c>
      <c r="P216" s="72">
        <v>304</v>
      </c>
      <c r="Q216" s="62" t="s">
        <v>69</v>
      </c>
    </row>
    <row r="217" spans="1:17" x14ac:dyDescent="0.25">
      <c r="A217" s="1" t="s">
        <v>4</v>
      </c>
      <c r="B217" s="10" t="s">
        <v>23</v>
      </c>
      <c r="C217" s="10" t="s">
        <v>24</v>
      </c>
      <c r="D217" s="10" t="s">
        <v>25</v>
      </c>
      <c r="E217" s="12">
        <f>F217+G217+H217</f>
        <v>6825</v>
      </c>
      <c r="F217" s="10">
        <v>2275</v>
      </c>
      <c r="G217" s="10">
        <v>2275</v>
      </c>
      <c r="H217" s="10">
        <v>2275</v>
      </c>
      <c r="I217" s="12">
        <f>J217+K217+L217</f>
        <v>5316</v>
      </c>
      <c r="J217" s="2">
        <v>1772</v>
      </c>
      <c r="K217" s="2">
        <v>1772</v>
      </c>
      <c r="L217" s="2">
        <v>1772</v>
      </c>
      <c r="M217" s="12">
        <f>N217+O217+P217</f>
        <v>5316</v>
      </c>
      <c r="N217" s="73">
        <v>1772</v>
      </c>
      <c r="O217" s="73">
        <v>1772</v>
      </c>
      <c r="P217" s="73">
        <v>1772</v>
      </c>
      <c r="Q217" s="61" t="s">
        <v>70</v>
      </c>
    </row>
    <row r="218" spans="1:17" x14ac:dyDescent="0.25">
      <c r="A218" s="3" t="s">
        <v>5</v>
      </c>
      <c r="B218" s="10" t="s">
        <v>23</v>
      </c>
      <c r="C218" s="10" t="s">
        <v>26</v>
      </c>
      <c r="D218" s="10" t="s">
        <v>25</v>
      </c>
      <c r="E218" s="12">
        <f t="shared" ref="E218:E230" si="58">F218+G218+H218</f>
        <v>9450</v>
      </c>
      <c r="F218" s="10">
        <v>3150</v>
      </c>
      <c r="G218" s="10">
        <v>3150</v>
      </c>
      <c r="H218" s="10">
        <v>3150</v>
      </c>
      <c r="I218" s="12">
        <f t="shared" ref="I218:I230" si="59">J218+K218+L218</f>
        <v>6486</v>
      </c>
      <c r="J218" s="2">
        <v>2162</v>
      </c>
      <c r="K218" s="2">
        <v>2162</v>
      </c>
      <c r="L218" s="2">
        <v>2162</v>
      </c>
      <c r="M218" s="12">
        <f t="shared" ref="M218:M230" si="60">N218+O218+P218</f>
        <v>14875</v>
      </c>
      <c r="N218" s="73">
        <f>2162+2797</f>
        <v>4959</v>
      </c>
      <c r="O218" s="73">
        <f>2162+2796</f>
        <v>4958</v>
      </c>
      <c r="P218" s="73">
        <f>2162+2796</f>
        <v>4958</v>
      </c>
      <c r="Q218" s="61" t="s">
        <v>70</v>
      </c>
    </row>
    <row r="219" spans="1:17" x14ac:dyDescent="0.25">
      <c r="A219" s="4" t="s">
        <v>7</v>
      </c>
      <c r="B219" s="10" t="s">
        <v>23</v>
      </c>
      <c r="C219" s="10" t="s">
        <v>27</v>
      </c>
      <c r="D219" s="10" t="s">
        <v>25</v>
      </c>
      <c r="E219" s="12">
        <f t="shared" si="58"/>
        <v>6930</v>
      </c>
      <c r="F219" s="10">
        <v>2310</v>
      </c>
      <c r="G219" s="10">
        <v>2310</v>
      </c>
      <c r="H219" s="10">
        <v>2310</v>
      </c>
      <c r="I219" s="12">
        <f t="shared" si="59"/>
        <v>3447</v>
      </c>
      <c r="J219" s="2">
        <v>1149</v>
      </c>
      <c r="K219" s="2">
        <v>1149</v>
      </c>
      <c r="L219" s="2">
        <v>1149</v>
      </c>
      <c r="M219" s="12">
        <f t="shared" si="60"/>
        <v>6084</v>
      </c>
      <c r="N219" s="73">
        <f>1149+879</f>
        <v>2028</v>
      </c>
      <c r="O219" s="73">
        <f t="shared" ref="O219:P219" si="61">1149+879</f>
        <v>2028</v>
      </c>
      <c r="P219" s="73">
        <f t="shared" si="61"/>
        <v>2028</v>
      </c>
      <c r="Q219" s="61" t="s">
        <v>70</v>
      </c>
    </row>
    <row r="220" spans="1:17" x14ac:dyDescent="0.25">
      <c r="A220" s="5" t="s">
        <v>8</v>
      </c>
      <c r="B220" s="10" t="s">
        <v>23</v>
      </c>
      <c r="C220" s="10" t="s">
        <v>28</v>
      </c>
      <c r="D220" s="10" t="s">
        <v>25</v>
      </c>
      <c r="E220" s="12">
        <f t="shared" si="58"/>
        <v>2268</v>
      </c>
      <c r="F220" s="10">
        <v>756</v>
      </c>
      <c r="G220" s="10">
        <v>756</v>
      </c>
      <c r="H220" s="10">
        <v>756</v>
      </c>
      <c r="I220" s="12">
        <f t="shared" si="59"/>
        <v>2759</v>
      </c>
      <c r="J220" s="2">
        <v>920</v>
      </c>
      <c r="K220" s="2">
        <v>920</v>
      </c>
      <c r="L220" s="2">
        <v>919</v>
      </c>
      <c r="M220" s="12">
        <f t="shared" si="60"/>
        <v>2757</v>
      </c>
      <c r="N220" s="73">
        <v>919</v>
      </c>
      <c r="O220" s="73">
        <v>919</v>
      </c>
      <c r="P220" s="73">
        <v>919</v>
      </c>
      <c r="Q220" s="61" t="s">
        <v>70</v>
      </c>
    </row>
    <row r="221" spans="1:17" ht="63" x14ac:dyDescent="0.25">
      <c r="A221" s="6" t="s">
        <v>9</v>
      </c>
      <c r="B221" s="10" t="s">
        <v>23</v>
      </c>
      <c r="C221" s="10" t="s">
        <v>29</v>
      </c>
      <c r="D221" s="10" t="s">
        <v>25</v>
      </c>
      <c r="E221" s="12">
        <f t="shared" si="58"/>
        <v>900</v>
      </c>
      <c r="F221" s="10">
        <v>300</v>
      </c>
      <c r="G221" s="10">
        <v>300</v>
      </c>
      <c r="H221" s="10">
        <v>300</v>
      </c>
      <c r="I221" s="12">
        <f t="shared" si="59"/>
        <v>300</v>
      </c>
      <c r="J221" s="2">
        <v>100</v>
      </c>
      <c r="K221" s="2">
        <v>100</v>
      </c>
      <c r="L221" s="2">
        <v>100</v>
      </c>
      <c r="M221" s="12">
        <f t="shared" si="60"/>
        <v>300</v>
      </c>
      <c r="N221" s="73">
        <v>100</v>
      </c>
      <c r="O221" s="73">
        <v>100</v>
      </c>
      <c r="P221" s="73">
        <v>100</v>
      </c>
      <c r="Q221" s="61" t="s">
        <v>70</v>
      </c>
    </row>
    <row r="222" spans="1:17" x14ac:dyDescent="0.25">
      <c r="A222" s="11" t="s">
        <v>10</v>
      </c>
      <c r="B222" s="10" t="s">
        <v>23</v>
      </c>
      <c r="C222" s="10" t="s">
        <v>30</v>
      </c>
      <c r="D222" s="10" t="s">
        <v>31</v>
      </c>
      <c r="E222" s="12">
        <f t="shared" si="58"/>
        <v>1251</v>
      </c>
      <c r="F222" s="10">
        <v>417</v>
      </c>
      <c r="G222" s="10">
        <v>417</v>
      </c>
      <c r="H222" s="10">
        <v>417</v>
      </c>
      <c r="I222" s="12">
        <f t="shared" si="59"/>
        <v>1785</v>
      </c>
      <c r="J222" s="2">
        <v>595</v>
      </c>
      <c r="K222" s="2">
        <v>595</v>
      </c>
      <c r="L222" s="2">
        <v>595</v>
      </c>
      <c r="M222" s="12">
        <f t="shared" si="60"/>
        <v>1785</v>
      </c>
      <c r="N222" s="73">
        <v>595</v>
      </c>
      <c r="O222" s="73">
        <v>595</v>
      </c>
      <c r="P222" s="73">
        <v>595</v>
      </c>
      <c r="Q222" s="61" t="s">
        <v>70</v>
      </c>
    </row>
    <row r="223" spans="1:17" ht="31.5" x14ac:dyDescent="0.25">
      <c r="A223" s="11" t="s">
        <v>11</v>
      </c>
      <c r="B223" s="10" t="s">
        <v>23</v>
      </c>
      <c r="C223" s="10" t="s">
        <v>30</v>
      </c>
      <c r="D223" s="10" t="s">
        <v>32</v>
      </c>
      <c r="E223" s="12">
        <f t="shared" si="58"/>
        <v>1110</v>
      </c>
      <c r="F223" s="10">
        <v>370</v>
      </c>
      <c r="G223" s="10">
        <v>370</v>
      </c>
      <c r="H223" s="10">
        <v>370</v>
      </c>
      <c r="I223" s="12">
        <f t="shared" si="59"/>
        <v>1113</v>
      </c>
      <c r="J223" s="2">
        <v>371</v>
      </c>
      <c r="K223" s="2">
        <v>371</v>
      </c>
      <c r="L223" s="2">
        <v>371</v>
      </c>
      <c r="M223" s="12">
        <f t="shared" si="60"/>
        <v>1112</v>
      </c>
      <c r="N223" s="73">
        <v>371</v>
      </c>
      <c r="O223" s="73">
        <v>371</v>
      </c>
      <c r="P223" s="73">
        <v>370</v>
      </c>
      <c r="Q223" s="61" t="s">
        <v>70</v>
      </c>
    </row>
    <row r="224" spans="1:17" x14ac:dyDescent="0.25">
      <c r="A224" s="7" t="s">
        <v>12</v>
      </c>
      <c r="B224" s="10" t="s">
        <v>23</v>
      </c>
      <c r="C224" s="10" t="s">
        <v>33</v>
      </c>
      <c r="D224" s="10" t="s">
        <v>34</v>
      </c>
      <c r="E224" s="12">
        <f t="shared" si="58"/>
        <v>1248</v>
      </c>
      <c r="F224" s="10">
        <v>416</v>
      </c>
      <c r="G224" s="10">
        <v>416</v>
      </c>
      <c r="H224" s="10">
        <v>416</v>
      </c>
      <c r="I224" s="12">
        <f t="shared" si="59"/>
        <v>1248</v>
      </c>
      <c r="J224" s="2">
        <v>416</v>
      </c>
      <c r="K224" s="2">
        <v>416</v>
      </c>
      <c r="L224" s="2">
        <v>416</v>
      </c>
      <c r="M224" s="12">
        <f t="shared" si="60"/>
        <v>1248</v>
      </c>
      <c r="N224" s="73">
        <v>416</v>
      </c>
      <c r="O224" s="73">
        <v>416</v>
      </c>
      <c r="P224" s="73">
        <v>416</v>
      </c>
      <c r="Q224" s="61" t="s">
        <v>70</v>
      </c>
    </row>
    <row r="225" spans="1:17" x14ac:dyDescent="0.25">
      <c r="A225" s="7" t="s">
        <v>13</v>
      </c>
      <c r="B225" s="10" t="s">
        <v>23</v>
      </c>
      <c r="C225" s="10" t="s">
        <v>33</v>
      </c>
      <c r="D225" s="10" t="s">
        <v>35</v>
      </c>
      <c r="E225" s="12">
        <f t="shared" si="58"/>
        <v>1401</v>
      </c>
      <c r="F225" s="10">
        <v>467</v>
      </c>
      <c r="G225" s="10">
        <v>467</v>
      </c>
      <c r="H225" s="10">
        <v>467</v>
      </c>
      <c r="I225" s="12">
        <f t="shared" si="59"/>
        <v>1401</v>
      </c>
      <c r="J225" s="2">
        <v>467</v>
      </c>
      <c r="K225" s="2">
        <v>467</v>
      </c>
      <c r="L225" s="2">
        <v>467</v>
      </c>
      <c r="M225" s="12">
        <f t="shared" si="60"/>
        <v>1401</v>
      </c>
      <c r="N225" s="73">
        <v>467</v>
      </c>
      <c r="O225" s="73">
        <v>467</v>
      </c>
      <c r="P225" s="73">
        <v>467</v>
      </c>
      <c r="Q225" s="66" t="s">
        <v>70</v>
      </c>
    </row>
    <row r="226" spans="1:17" x14ac:dyDescent="0.25">
      <c r="A226" s="7" t="s">
        <v>14</v>
      </c>
      <c r="B226" s="10" t="s">
        <v>23</v>
      </c>
      <c r="C226" s="10" t="s">
        <v>33</v>
      </c>
      <c r="D226" s="10" t="s">
        <v>36</v>
      </c>
      <c r="E226" s="12">
        <f t="shared" si="58"/>
        <v>26826</v>
      </c>
      <c r="F226" s="10">
        <v>8942</v>
      </c>
      <c r="G226" s="10">
        <v>8942</v>
      </c>
      <c r="H226" s="10">
        <v>8942</v>
      </c>
      <c r="I226" s="12">
        <f t="shared" si="59"/>
        <v>4500</v>
      </c>
      <c r="J226" s="2">
        <v>1500</v>
      </c>
      <c r="K226" s="2">
        <v>1500</v>
      </c>
      <c r="L226" s="2">
        <v>1500</v>
      </c>
      <c r="M226" s="12">
        <f t="shared" si="60"/>
        <v>9456</v>
      </c>
      <c r="N226" s="73">
        <f>1500+1652</f>
        <v>3152</v>
      </c>
      <c r="O226" s="73">
        <f t="shared" ref="O226:P226" si="62">1500+1652</f>
        <v>3152</v>
      </c>
      <c r="P226" s="73">
        <f t="shared" si="62"/>
        <v>3152</v>
      </c>
      <c r="Q226" s="66" t="s">
        <v>70</v>
      </c>
    </row>
    <row r="227" spans="1:17" x14ac:dyDescent="0.25">
      <c r="A227" s="8" t="s">
        <v>15</v>
      </c>
      <c r="B227" s="10" t="s">
        <v>23</v>
      </c>
      <c r="C227" s="10" t="s">
        <v>37</v>
      </c>
      <c r="D227" s="10" t="s">
        <v>31</v>
      </c>
      <c r="E227" s="12">
        <f t="shared" si="58"/>
        <v>2448</v>
      </c>
      <c r="F227" s="10">
        <v>816</v>
      </c>
      <c r="G227" s="10">
        <v>816</v>
      </c>
      <c r="H227" s="10">
        <v>816</v>
      </c>
      <c r="I227" s="12">
        <f t="shared" si="59"/>
        <v>3348</v>
      </c>
      <c r="J227" s="2">
        <v>1116</v>
      </c>
      <c r="K227" s="2">
        <v>1116</v>
      </c>
      <c r="L227" s="2">
        <v>1116</v>
      </c>
      <c r="M227" s="12">
        <f t="shared" si="60"/>
        <v>3348</v>
      </c>
      <c r="N227" s="73">
        <v>1116</v>
      </c>
      <c r="O227" s="73">
        <v>1116</v>
      </c>
      <c r="P227" s="73">
        <v>1116</v>
      </c>
      <c r="Q227" s="66" t="s">
        <v>70</v>
      </c>
    </row>
    <row r="228" spans="1:17" x14ac:dyDescent="0.25">
      <c r="A228" s="8" t="s">
        <v>16</v>
      </c>
      <c r="B228" s="10" t="s">
        <v>23</v>
      </c>
      <c r="C228" s="10" t="s">
        <v>37</v>
      </c>
      <c r="D228" s="10" t="s">
        <v>38</v>
      </c>
      <c r="E228" s="12">
        <f t="shared" si="58"/>
        <v>1590</v>
      </c>
      <c r="F228" s="10">
        <v>530</v>
      </c>
      <c r="G228" s="10">
        <v>530</v>
      </c>
      <c r="H228" s="10">
        <v>530</v>
      </c>
      <c r="I228" s="12">
        <f t="shared" si="59"/>
        <v>1590</v>
      </c>
      <c r="J228" s="2">
        <v>530</v>
      </c>
      <c r="K228" s="2">
        <v>530</v>
      </c>
      <c r="L228" s="2">
        <v>530</v>
      </c>
      <c r="M228" s="12">
        <f t="shared" si="60"/>
        <v>1590</v>
      </c>
      <c r="N228" s="73">
        <v>530</v>
      </c>
      <c r="O228" s="73">
        <v>530</v>
      </c>
      <c r="P228" s="73">
        <v>530</v>
      </c>
      <c r="Q228" s="66" t="s">
        <v>70</v>
      </c>
    </row>
    <row r="229" spans="1:17" x14ac:dyDescent="0.25">
      <c r="A229" s="8" t="s">
        <v>19</v>
      </c>
      <c r="B229" s="10" t="s">
        <v>23</v>
      </c>
      <c r="C229" s="10" t="s">
        <v>42</v>
      </c>
      <c r="D229" s="10" t="s">
        <v>25</v>
      </c>
      <c r="E229" s="12">
        <f t="shared" si="58"/>
        <v>125937</v>
      </c>
      <c r="F229" s="10">
        <v>41979</v>
      </c>
      <c r="G229" s="10">
        <v>41979</v>
      </c>
      <c r="H229" s="10">
        <v>41979</v>
      </c>
      <c r="I229" s="12">
        <f t="shared" si="59"/>
        <v>110968</v>
      </c>
      <c r="J229" s="2">
        <v>38155</v>
      </c>
      <c r="K229" s="2">
        <v>36406</v>
      </c>
      <c r="L229" s="2">
        <v>36407</v>
      </c>
      <c r="M229" s="12">
        <f t="shared" si="60"/>
        <v>110968</v>
      </c>
      <c r="N229" s="73">
        <v>38155</v>
      </c>
      <c r="O229" s="73">
        <v>36406</v>
      </c>
      <c r="P229" s="73">
        <v>36407</v>
      </c>
      <c r="Q229" s="66" t="s">
        <v>70</v>
      </c>
    </row>
    <row r="230" spans="1:17" ht="31.5" x14ac:dyDescent="0.25">
      <c r="A230" s="9" t="s">
        <v>17</v>
      </c>
      <c r="B230" s="10" t="s">
        <v>43</v>
      </c>
      <c r="C230" s="10" t="s">
        <v>44</v>
      </c>
      <c r="D230" s="10" t="s">
        <v>25</v>
      </c>
      <c r="E230" s="12">
        <f t="shared" si="58"/>
        <v>3645</v>
      </c>
      <c r="F230" s="10">
        <v>1215</v>
      </c>
      <c r="G230" s="10">
        <v>1215</v>
      </c>
      <c r="H230" s="10">
        <v>1215</v>
      </c>
      <c r="I230" s="12">
        <f t="shared" si="59"/>
        <v>3645</v>
      </c>
      <c r="J230" s="2">
        <v>1215</v>
      </c>
      <c r="K230" s="2">
        <v>1215</v>
      </c>
      <c r="L230" s="2">
        <v>1215</v>
      </c>
      <c r="M230" s="12">
        <f t="shared" si="60"/>
        <v>3645</v>
      </c>
      <c r="N230" s="73">
        <v>1215</v>
      </c>
      <c r="O230" s="73">
        <v>1215</v>
      </c>
      <c r="P230" s="73">
        <v>1215</v>
      </c>
      <c r="Q230" s="66" t="s">
        <v>70</v>
      </c>
    </row>
    <row r="231" spans="1:17" x14ac:dyDescent="0.25">
      <c r="N231" s="77"/>
      <c r="O231" s="77"/>
      <c r="P231" s="77"/>
    </row>
  </sheetData>
  <mergeCells count="3">
    <mergeCell ref="A2:Q2"/>
    <mergeCell ref="A3:Q3"/>
    <mergeCell ref="K1:L1"/>
  </mergeCells>
  <pageMargins left="0.31496062992125984" right="0.31496062992125984" top="0.35433070866141736" bottom="0.35433070866141736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Режалаштирилган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2022-10-26T12:37:33Z</dcterms:modified>
</cp:coreProperties>
</file>